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1 - Stavební úpravy" sheetId="2" r:id="rId2"/>
    <sheet name="02 - Vytápění a plyn" sheetId="3" r:id="rId3"/>
    <sheet name="03 - Elektroinstalace vč.M+R" sheetId="4" r:id="rId4"/>
    <sheet name="04 - Vedlejší rozpočtové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Stavební úpravy'!$C$125:$K$168</definedName>
    <definedName name="_xlnm.Print_Area" localSheetId="1">'01 - Stavební úpravy'!$C$4:$J$76,'01 - Stavební úpravy'!$C$82:$J$107,'01 - Stavební úpravy'!$C$113:$K$168</definedName>
    <definedName name="_xlnm.Print_Titles" localSheetId="1">'01 - Stavební úpravy'!$125:$125</definedName>
    <definedName name="_xlnm._FilterDatabase" localSheetId="2" hidden="1">'02 - Vytápění a plyn'!$C$121:$K$191</definedName>
    <definedName name="_xlnm.Print_Area" localSheetId="2">'02 - Vytápění a plyn'!$C$4:$J$76,'02 - Vytápění a plyn'!$C$82:$J$103,'02 - Vytápění a plyn'!$C$109:$K$191</definedName>
    <definedName name="_xlnm.Print_Titles" localSheetId="2">'02 - Vytápění a plyn'!$121:$121</definedName>
    <definedName name="_xlnm._FilterDatabase" localSheetId="3" hidden="1">'03 - Elektroinstalace vč.M+R'!$C$121:$K$176</definedName>
    <definedName name="_xlnm.Print_Area" localSheetId="3">'03 - Elektroinstalace vč.M+R'!$C$4:$J$76,'03 - Elektroinstalace vč.M+R'!$C$82:$J$103,'03 - Elektroinstalace vč.M+R'!$C$109:$K$176</definedName>
    <definedName name="_xlnm.Print_Titles" localSheetId="3">'03 - Elektroinstalace vč.M+R'!$121:$121</definedName>
    <definedName name="_xlnm._FilterDatabase" localSheetId="4" hidden="1">'04 - Vedlejší rozpočtové ...'!$C$120:$K$133</definedName>
    <definedName name="_xlnm.Print_Area" localSheetId="4">'04 - Vedlejší rozpočtové ...'!$C$4:$J$76,'04 - Vedlejší rozpočtové ...'!$C$82:$J$102,'04 - Vedlejší rozpočtové ...'!$C$108:$K$133</definedName>
    <definedName name="_xlnm.Print_Titles" localSheetId="4">'04 - Vedlejší rozpočtové ...'!$120:$120</definedName>
  </definedNames>
  <calcPr/>
</workbook>
</file>

<file path=xl/calcChain.xml><?xml version="1.0" encoding="utf-8"?>
<calcChain xmlns="http://schemas.openxmlformats.org/spreadsheetml/2006/main">
  <c i="5" r="J37"/>
  <c r="J36"/>
  <c i="1" r="AY98"/>
  <c i="5" r="J35"/>
  <c i="1" r="AX98"/>
  <c i="5" r="BI133"/>
  <c r="BH133"/>
  <c r="BG133"/>
  <c r="BE133"/>
  <c r="T133"/>
  <c r="T132"/>
  <c r="R133"/>
  <c r="R132"/>
  <c r="P133"/>
  <c r="P132"/>
  <c r="BK133"/>
  <c r="BK132"/>
  <c r="J132"/>
  <c r="J133"/>
  <c r="BF133"/>
  <c r="J101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T127"/>
  <c r="R128"/>
  <c r="R127"/>
  <c r="P128"/>
  <c r="P127"/>
  <c r="BK128"/>
  <c r="BK127"/>
  <c r="J127"/>
  <c r="J128"/>
  <c r="BF128"/>
  <c r="J100"/>
  <c r="BI126"/>
  <c r="BH126"/>
  <c r="BG126"/>
  <c r="BE126"/>
  <c r="T126"/>
  <c r="T125"/>
  <c r="R126"/>
  <c r="R125"/>
  <c r="P126"/>
  <c r="P125"/>
  <c r="BK126"/>
  <c r="BK125"/>
  <c r="J125"/>
  <c r="J126"/>
  <c r="BF126"/>
  <c r="J99"/>
  <c r="BI124"/>
  <c r="F37"/>
  <c i="1" r="BD98"/>
  <c i="5" r="BH124"/>
  <c r="F36"/>
  <c i="1" r="BC98"/>
  <c i="5" r="BG124"/>
  <c r="F35"/>
  <c i="1" r="BB98"/>
  <c i="5" r="BE124"/>
  <c r="J33"/>
  <c i="1" r="AV98"/>
  <c i="5" r="F33"/>
  <c i="1" r="AZ98"/>
  <c i="5" r="T124"/>
  <c r="T123"/>
  <c r="T122"/>
  <c r="T121"/>
  <c r="R124"/>
  <c r="R123"/>
  <c r="R122"/>
  <c r="R121"/>
  <c r="P124"/>
  <c r="P123"/>
  <c r="P122"/>
  <c r="P121"/>
  <c i="1" r="AU98"/>
  <c i="5" r="BK124"/>
  <c r="BK123"/>
  <c r="J123"/>
  <c r="BK122"/>
  <c r="J122"/>
  <c r="BK121"/>
  <c r="J121"/>
  <c r="J96"/>
  <c r="J30"/>
  <c i="1" r="AG98"/>
  <c i="5" r="J124"/>
  <c r="BF124"/>
  <c r="J34"/>
  <c i="1" r="AW98"/>
  <c i="5" r="F34"/>
  <c i="1" r="BA98"/>
  <c i="5" r="J98"/>
  <c r="J97"/>
  <c r="J118"/>
  <c r="J117"/>
  <c r="F117"/>
  <c r="F115"/>
  <c r="E113"/>
  <c r="J92"/>
  <c r="J91"/>
  <c r="F91"/>
  <c r="F89"/>
  <c r="E87"/>
  <c r="J39"/>
  <c r="J18"/>
  <c r="E18"/>
  <c r="F118"/>
  <c r="F92"/>
  <c r="J17"/>
  <c r="J12"/>
  <c r="J115"/>
  <c r="J89"/>
  <c r="E7"/>
  <c r="E111"/>
  <c r="E85"/>
  <c i="4" r="J37"/>
  <c r="J36"/>
  <c i="1" r="AY97"/>
  <c i="4" r="J35"/>
  <c i="1" r="AX97"/>
  <c i="4"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/>
  <c r="J174"/>
  <c r="BF174"/>
  <c r="J102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8"/>
  <c r="BH168"/>
  <c r="BG168"/>
  <c r="BE168"/>
  <c r="T168"/>
  <c r="R168"/>
  <c r="P168"/>
  <c r="BK168"/>
  <c r="J168"/>
  <c r="BF168"/>
  <c r="BI167"/>
  <c r="BH167"/>
  <c r="BG167"/>
  <c r="BE167"/>
  <c r="T167"/>
  <c r="R167"/>
  <c r="P167"/>
  <c r="BK167"/>
  <c r="J167"/>
  <c r="BF167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R154"/>
  <c r="P154"/>
  <c r="BK154"/>
  <c r="J154"/>
  <c r="BF154"/>
  <c r="BI153"/>
  <c r="BH153"/>
  <c r="BG153"/>
  <c r="BE153"/>
  <c r="T153"/>
  <c r="R153"/>
  <c r="P153"/>
  <c r="BK153"/>
  <c r="J153"/>
  <c r="BF153"/>
  <c r="BI152"/>
  <c r="BH152"/>
  <c r="BG152"/>
  <c r="BE152"/>
  <c r="T152"/>
  <c r="R152"/>
  <c r="P152"/>
  <c r="BK152"/>
  <c r="J152"/>
  <c r="BF152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9"/>
  <c r="BH149"/>
  <c r="BG149"/>
  <c r="BE149"/>
  <c r="T149"/>
  <c r="R149"/>
  <c r="P149"/>
  <c r="BK149"/>
  <c r="J149"/>
  <c r="BF149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4"/>
  <c r="BH144"/>
  <c r="BG144"/>
  <c r="BE144"/>
  <c r="T144"/>
  <c r="R144"/>
  <c r="P144"/>
  <c r="BK144"/>
  <c r="J144"/>
  <c r="BF144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R132"/>
  <c r="P132"/>
  <c r="BK132"/>
  <c r="J132"/>
  <c r="BF132"/>
  <c r="BI131"/>
  <c r="BH131"/>
  <c r="BG131"/>
  <c r="BE131"/>
  <c r="T131"/>
  <c r="T130"/>
  <c r="T129"/>
  <c r="R131"/>
  <c r="R130"/>
  <c r="R129"/>
  <c r="P131"/>
  <c r="P130"/>
  <c r="P129"/>
  <c r="BK131"/>
  <c r="BK130"/>
  <c r="J130"/>
  <c r="BK129"/>
  <c r="J129"/>
  <c r="J131"/>
  <c r="BF131"/>
  <c r="J101"/>
  <c r="J100"/>
  <c r="BI128"/>
  <c r="BH128"/>
  <c r="BG128"/>
  <c r="BE128"/>
  <c r="T128"/>
  <c r="R128"/>
  <c r="P128"/>
  <c r="BK128"/>
  <c r="J128"/>
  <c r="BF128"/>
  <c r="BI127"/>
  <c r="BH127"/>
  <c r="BG127"/>
  <c r="BE127"/>
  <c r="T127"/>
  <c r="T126"/>
  <c r="R127"/>
  <c r="R126"/>
  <c r="P127"/>
  <c r="P126"/>
  <c r="BK127"/>
  <c r="BK126"/>
  <c r="J126"/>
  <c r="J127"/>
  <c r="BF127"/>
  <c r="J99"/>
  <c r="BI125"/>
  <c r="F37"/>
  <c i="1" r="BD97"/>
  <c i="4" r="BH125"/>
  <c r="F36"/>
  <c i="1" r="BC97"/>
  <c i="4" r="BG125"/>
  <c r="F35"/>
  <c i="1" r="BB97"/>
  <c i="4" r="BE125"/>
  <c r="J33"/>
  <c i="1" r="AV97"/>
  <c i="4" r="F33"/>
  <c i="1" r="AZ97"/>
  <c i="4" r="T125"/>
  <c r="T124"/>
  <c r="T123"/>
  <c r="T122"/>
  <c r="R125"/>
  <c r="R124"/>
  <c r="R123"/>
  <c r="R122"/>
  <c r="P125"/>
  <c r="P124"/>
  <c r="P123"/>
  <c r="P122"/>
  <c i="1" r="AU97"/>
  <c i="4" r="BK125"/>
  <c r="BK124"/>
  <c r="J124"/>
  <c r="BK123"/>
  <c r="J123"/>
  <c r="BK122"/>
  <c r="J122"/>
  <c r="J96"/>
  <c r="J30"/>
  <c i="1" r="AG97"/>
  <c i="4" r="J125"/>
  <c r="BF125"/>
  <c r="J34"/>
  <c i="1" r="AW97"/>
  <c i="4" r="F34"/>
  <c i="1" r="BA97"/>
  <c i="4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3" r="J37"/>
  <c r="J36"/>
  <c i="1" r="AY96"/>
  <c i="3" r="J35"/>
  <c i="1" r="AX96"/>
  <c i="3" r="BI189"/>
  <c r="BH189"/>
  <c r="BG189"/>
  <c r="BE189"/>
  <c r="T189"/>
  <c r="R189"/>
  <c r="P189"/>
  <c r="BK189"/>
  <c r="J189"/>
  <c r="BF189"/>
  <c r="BI188"/>
  <c r="BH188"/>
  <c r="BG188"/>
  <c r="BE188"/>
  <c r="T188"/>
  <c r="R188"/>
  <c r="P188"/>
  <c r="BK188"/>
  <c r="J188"/>
  <c r="BF188"/>
  <c r="BI187"/>
  <c r="BH187"/>
  <c r="BG187"/>
  <c r="BE187"/>
  <c r="T187"/>
  <c r="R187"/>
  <c r="P187"/>
  <c r="BK187"/>
  <c r="J187"/>
  <c r="BF187"/>
  <c r="BI186"/>
  <c r="BH186"/>
  <c r="BG186"/>
  <c r="BE186"/>
  <c r="T186"/>
  <c r="R186"/>
  <c r="P186"/>
  <c r="BK186"/>
  <c r="J186"/>
  <c r="BF186"/>
  <c r="BI185"/>
  <c r="BH185"/>
  <c r="BG185"/>
  <c r="BE185"/>
  <c r="T185"/>
  <c r="R185"/>
  <c r="P185"/>
  <c r="BK185"/>
  <c r="J185"/>
  <c r="BF185"/>
  <c r="BI184"/>
  <c r="BH184"/>
  <c r="BG184"/>
  <c r="BE184"/>
  <c r="T184"/>
  <c r="R184"/>
  <c r="P184"/>
  <c r="BK184"/>
  <c r="J184"/>
  <c r="BF184"/>
  <c r="BI183"/>
  <c r="BH183"/>
  <c r="BG183"/>
  <c r="BE183"/>
  <c r="T183"/>
  <c r="R183"/>
  <c r="P183"/>
  <c r="BK183"/>
  <c r="J183"/>
  <c r="BF183"/>
  <c r="BI182"/>
  <c r="BH182"/>
  <c r="BG182"/>
  <c r="BE182"/>
  <c r="T182"/>
  <c r="R182"/>
  <c r="P182"/>
  <c r="BK182"/>
  <c r="J182"/>
  <c r="BF182"/>
  <c r="BI181"/>
  <c r="BH181"/>
  <c r="BG181"/>
  <c r="BE181"/>
  <c r="T181"/>
  <c r="R181"/>
  <c r="P181"/>
  <c r="BK181"/>
  <c r="J181"/>
  <c r="BF181"/>
  <c r="BI180"/>
  <c r="BH180"/>
  <c r="BG180"/>
  <c r="BE180"/>
  <c r="T180"/>
  <c r="R180"/>
  <c r="P180"/>
  <c r="BK180"/>
  <c r="J180"/>
  <c r="BF180"/>
  <c r="BI179"/>
  <c r="BH179"/>
  <c r="BG179"/>
  <c r="BE179"/>
  <c r="T179"/>
  <c r="R179"/>
  <c r="P179"/>
  <c r="BK179"/>
  <c r="J179"/>
  <c r="BF179"/>
  <c r="BI178"/>
  <c r="BH178"/>
  <c r="BG178"/>
  <c r="BE178"/>
  <c r="T178"/>
  <c r="R178"/>
  <c r="P178"/>
  <c r="BK178"/>
  <c r="J178"/>
  <c r="BF178"/>
  <c r="BI177"/>
  <c r="BH177"/>
  <c r="BG177"/>
  <c r="BE177"/>
  <c r="T177"/>
  <c r="R177"/>
  <c r="P177"/>
  <c r="BK177"/>
  <c r="J177"/>
  <c r="BF177"/>
  <c r="BI176"/>
  <c r="BH176"/>
  <c r="BG176"/>
  <c r="BE176"/>
  <c r="T176"/>
  <c r="R176"/>
  <c r="P176"/>
  <c r="BK176"/>
  <c r="J176"/>
  <c r="BF176"/>
  <c r="BI175"/>
  <c r="BH175"/>
  <c r="BG175"/>
  <c r="BE175"/>
  <c r="T175"/>
  <c r="R175"/>
  <c r="P175"/>
  <c r="BK175"/>
  <c r="J175"/>
  <c r="BF175"/>
  <c r="BI174"/>
  <c r="BH174"/>
  <c r="BG174"/>
  <c r="BE174"/>
  <c r="T174"/>
  <c r="T173"/>
  <c r="R174"/>
  <c r="R173"/>
  <c r="P174"/>
  <c r="P173"/>
  <c r="BK174"/>
  <c r="BK173"/>
  <c r="J173"/>
  <c r="J174"/>
  <c r="BF174"/>
  <c r="J102"/>
  <c r="BI172"/>
  <c r="BH172"/>
  <c r="BG172"/>
  <c r="BE172"/>
  <c r="T172"/>
  <c r="R172"/>
  <c r="P172"/>
  <c r="BK172"/>
  <c r="J172"/>
  <c r="BF172"/>
  <c r="BI171"/>
  <c r="BH171"/>
  <c r="BG171"/>
  <c r="BE171"/>
  <c r="T171"/>
  <c r="R171"/>
  <c r="P171"/>
  <c r="BK171"/>
  <c r="J171"/>
  <c r="BF171"/>
  <c r="BI170"/>
  <c r="BH170"/>
  <c r="BG170"/>
  <c r="BE170"/>
  <c r="T170"/>
  <c r="R170"/>
  <c r="P170"/>
  <c r="BK170"/>
  <c r="J170"/>
  <c r="BF170"/>
  <c r="BI169"/>
  <c r="BH169"/>
  <c r="BG169"/>
  <c r="BE169"/>
  <c r="T169"/>
  <c r="R169"/>
  <c r="P169"/>
  <c r="BK169"/>
  <c r="J169"/>
  <c r="BF169"/>
  <c r="BI168"/>
  <c r="BH168"/>
  <c r="BG168"/>
  <c r="BE168"/>
  <c r="T168"/>
  <c r="T167"/>
  <c r="R168"/>
  <c r="R167"/>
  <c r="P168"/>
  <c r="P167"/>
  <c r="BK168"/>
  <c r="BK167"/>
  <c r="J167"/>
  <c r="J168"/>
  <c r="BF168"/>
  <c r="J101"/>
  <c r="BI166"/>
  <c r="BH166"/>
  <c r="BG166"/>
  <c r="BE166"/>
  <c r="T166"/>
  <c r="R166"/>
  <c r="P166"/>
  <c r="BK166"/>
  <c r="J166"/>
  <c r="BF166"/>
  <c r="BI165"/>
  <c r="BH165"/>
  <c r="BG165"/>
  <c r="BE165"/>
  <c r="T165"/>
  <c r="R165"/>
  <c r="P165"/>
  <c r="BK165"/>
  <c r="J165"/>
  <c r="BF165"/>
  <c r="BI164"/>
  <c r="BH164"/>
  <c r="BG164"/>
  <c r="BE164"/>
  <c r="T164"/>
  <c r="R164"/>
  <c r="P164"/>
  <c r="BK164"/>
  <c r="J164"/>
  <c r="BF164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9"/>
  <c r="BH159"/>
  <c r="BG159"/>
  <c r="BE159"/>
  <c r="T159"/>
  <c r="R159"/>
  <c r="P159"/>
  <c r="BK159"/>
  <c r="J159"/>
  <c r="BF159"/>
  <c r="BI158"/>
  <c r="BH158"/>
  <c r="BG158"/>
  <c r="BE158"/>
  <c r="T158"/>
  <c r="R158"/>
  <c r="P158"/>
  <c r="BK158"/>
  <c r="J158"/>
  <c r="BF158"/>
  <c r="BI157"/>
  <c r="BH157"/>
  <c r="BG157"/>
  <c r="BE157"/>
  <c r="T157"/>
  <c r="R157"/>
  <c r="P157"/>
  <c r="BK157"/>
  <c r="J157"/>
  <c r="BF157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3"/>
  <c r="BH153"/>
  <c r="BG153"/>
  <c r="BE153"/>
  <c r="T153"/>
  <c r="R153"/>
  <c r="P153"/>
  <c r="BK153"/>
  <c r="J153"/>
  <c r="BF153"/>
  <c r="BI151"/>
  <c r="BH151"/>
  <c r="BG151"/>
  <c r="BE151"/>
  <c r="T151"/>
  <c r="R151"/>
  <c r="P151"/>
  <c r="BK151"/>
  <c r="J151"/>
  <c r="BF151"/>
  <c r="BI150"/>
  <c r="BH150"/>
  <c r="BG150"/>
  <c r="BE150"/>
  <c r="T150"/>
  <c r="R150"/>
  <c r="P150"/>
  <c r="BK150"/>
  <c r="J150"/>
  <c r="BF150"/>
  <c r="BI148"/>
  <c r="BH148"/>
  <c r="BG148"/>
  <c r="BE148"/>
  <c r="T148"/>
  <c r="R148"/>
  <c r="P148"/>
  <c r="BK148"/>
  <c r="J148"/>
  <c r="BF148"/>
  <c r="BI147"/>
  <c r="BH147"/>
  <c r="BG147"/>
  <c r="BE147"/>
  <c r="T147"/>
  <c r="R147"/>
  <c r="P147"/>
  <c r="BK147"/>
  <c r="J147"/>
  <c r="BF147"/>
  <c r="BI146"/>
  <c r="BH146"/>
  <c r="BG146"/>
  <c r="BE146"/>
  <c r="T146"/>
  <c r="R146"/>
  <c r="P146"/>
  <c r="BK146"/>
  <c r="J146"/>
  <c r="BF146"/>
  <c r="BI145"/>
  <c r="BH145"/>
  <c r="BG145"/>
  <c r="BE145"/>
  <c r="T145"/>
  <c r="T144"/>
  <c r="R145"/>
  <c r="R144"/>
  <c r="P145"/>
  <c r="P144"/>
  <c r="BK145"/>
  <c r="BK144"/>
  <c r="J144"/>
  <c r="J145"/>
  <c r="BF145"/>
  <c r="J100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R140"/>
  <c r="P140"/>
  <c r="BK140"/>
  <c r="J140"/>
  <c r="BF140"/>
  <c r="BI139"/>
  <c r="BH139"/>
  <c r="BG139"/>
  <c r="BE139"/>
  <c r="T139"/>
  <c r="R139"/>
  <c r="P139"/>
  <c r="BK139"/>
  <c r="J139"/>
  <c r="BF139"/>
  <c r="BI138"/>
  <c r="BH138"/>
  <c r="BG138"/>
  <c r="BE138"/>
  <c r="T138"/>
  <c r="R138"/>
  <c r="P138"/>
  <c r="BK138"/>
  <c r="J138"/>
  <c r="BF138"/>
  <c r="BI137"/>
  <c r="BH137"/>
  <c r="BG137"/>
  <c r="BE137"/>
  <c r="T137"/>
  <c r="R137"/>
  <c r="P137"/>
  <c r="BK137"/>
  <c r="J137"/>
  <c r="BF137"/>
  <c r="BI136"/>
  <c r="BH136"/>
  <c r="BG136"/>
  <c r="BE136"/>
  <c r="T136"/>
  <c r="R136"/>
  <c r="P136"/>
  <c r="BK136"/>
  <c r="J136"/>
  <c r="BF136"/>
  <c r="BI135"/>
  <c r="BH135"/>
  <c r="BG135"/>
  <c r="BE135"/>
  <c r="T135"/>
  <c r="R135"/>
  <c r="P135"/>
  <c r="BK135"/>
  <c r="J135"/>
  <c r="BF135"/>
  <c r="BI134"/>
  <c r="BH134"/>
  <c r="BG134"/>
  <c r="BE134"/>
  <c r="T134"/>
  <c r="T133"/>
  <c r="R134"/>
  <c r="R133"/>
  <c r="P134"/>
  <c r="P133"/>
  <c r="BK134"/>
  <c r="BK133"/>
  <c r="J133"/>
  <c r="J134"/>
  <c r="BF134"/>
  <c r="J99"/>
  <c r="BI132"/>
  <c r="BH132"/>
  <c r="BG132"/>
  <c r="BE132"/>
  <c r="T132"/>
  <c r="R132"/>
  <c r="P132"/>
  <c r="BK132"/>
  <c r="J132"/>
  <c r="BF132"/>
  <c r="BI131"/>
  <c r="BH131"/>
  <c r="BG131"/>
  <c r="BE131"/>
  <c r="T131"/>
  <c r="R131"/>
  <c r="P131"/>
  <c r="BK131"/>
  <c r="J131"/>
  <c r="BF131"/>
  <c r="BI130"/>
  <c r="BH130"/>
  <c r="BG130"/>
  <c r="BE130"/>
  <c r="T130"/>
  <c r="R130"/>
  <c r="P130"/>
  <c r="BK130"/>
  <c r="J130"/>
  <c r="BF130"/>
  <c r="BI129"/>
  <c r="BH129"/>
  <c r="BG129"/>
  <c r="BE129"/>
  <c r="T129"/>
  <c r="R129"/>
  <c r="P129"/>
  <c r="BK129"/>
  <c r="J129"/>
  <c r="BF129"/>
  <c r="BI128"/>
  <c r="BH128"/>
  <c r="BG128"/>
  <c r="BE128"/>
  <c r="T128"/>
  <c r="R128"/>
  <c r="P128"/>
  <c r="BK128"/>
  <c r="J128"/>
  <c r="BF128"/>
  <c r="BI127"/>
  <c r="BH127"/>
  <c r="BG127"/>
  <c r="BE127"/>
  <c r="T127"/>
  <c r="R127"/>
  <c r="P127"/>
  <c r="BK127"/>
  <c r="J127"/>
  <c r="BF127"/>
  <c r="BI126"/>
  <c r="BH126"/>
  <c r="BG126"/>
  <c r="BE126"/>
  <c r="T126"/>
  <c r="R126"/>
  <c r="P126"/>
  <c r="BK126"/>
  <c r="J126"/>
  <c r="BF126"/>
  <c r="BI125"/>
  <c r="F37"/>
  <c i="1" r="BD96"/>
  <c i="3" r="BH125"/>
  <c r="F36"/>
  <c i="1" r="BC96"/>
  <c i="3" r="BG125"/>
  <c r="F35"/>
  <c i="1" r="BB96"/>
  <c i="3" r="BE125"/>
  <c r="J33"/>
  <c i="1" r="AV96"/>
  <c i="3" r="F33"/>
  <c i="1" r="AZ96"/>
  <c i="3" r="T125"/>
  <c r="T124"/>
  <c r="T123"/>
  <c r="T122"/>
  <c r="R125"/>
  <c r="R124"/>
  <c r="R123"/>
  <c r="R122"/>
  <c r="P125"/>
  <c r="P124"/>
  <c r="P123"/>
  <c r="P122"/>
  <c i="1" r="AU96"/>
  <c i="3" r="BK125"/>
  <c r="BK124"/>
  <c r="J124"/>
  <c r="BK123"/>
  <c r="J123"/>
  <c r="BK122"/>
  <c r="J122"/>
  <c r="J96"/>
  <c r="J30"/>
  <c i="1" r="AG96"/>
  <c i="3" r="J125"/>
  <c r="BF125"/>
  <c r="J34"/>
  <c i="1" r="AW96"/>
  <c i="3" r="F34"/>
  <c i="1" r="BA96"/>
  <c i="3" r="J98"/>
  <c r="J97"/>
  <c r="J119"/>
  <c r="J118"/>
  <c r="F118"/>
  <c r="F116"/>
  <c r="E114"/>
  <c r="J92"/>
  <c r="J91"/>
  <c r="F91"/>
  <c r="F89"/>
  <c r="E87"/>
  <c r="J39"/>
  <c r="J18"/>
  <c r="E18"/>
  <c r="F119"/>
  <c r="F92"/>
  <c r="J17"/>
  <c r="J12"/>
  <c r="J116"/>
  <c r="J89"/>
  <c r="E7"/>
  <c r="E112"/>
  <c r="E85"/>
  <c i="2" r="J37"/>
  <c r="J36"/>
  <c i="1" r="AY95"/>
  <c i="2" r="J35"/>
  <c i="1" r="AX95"/>
  <c i="2" r="BI167"/>
  <c r="BH167"/>
  <c r="BG167"/>
  <c r="BE167"/>
  <c r="T167"/>
  <c r="R167"/>
  <c r="P167"/>
  <c r="BK167"/>
  <c r="J167"/>
  <c r="BF167"/>
  <c r="BI166"/>
  <c r="BH166"/>
  <c r="BG166"/>
  <c r="BE166"/>
  <c r="T166"/>
  <c r="R166"/>
  <c r="P166"/>
  <c r="BK166"/>
  <c r="J166"/>
  <c r="BF166"/>
  <c r="BI163"/>
  <c r="BH163"/>
  <c r="BG163"/>
  <c r="BE163"/>
  <c r="T163"/>
  <c r="R163"/>
  <c r="P163"/>
  <c r="BK163"/>
  <c r="J163"/>
  <c r="BF163"/>
  <c r="BI162"/>
  <c r="BH162"/>
  <c r="BG162"/>
  <c r="BE162"/>
  <c r="T162"/>
  <c r="R162"/>
  <c r="P162"/>
  <c r="BK162"/>
  <c r="J162"/>
  <c r="BF162"/>
  <c r="BI161"/>
  <c r="BH161"/>
  <c r="BG161"/>
  <c r="BE161"/>
  <c r="T161"/>
  <c r="R161"/>
  <c r="P161"/>
  <c r="BK161"/>
  <c r="J161"/>
  <c r="BF161"/>
  <c r="BI160"/>
  <c r="BH160"/>
  <c r="BG160"/>
  <c r="BE160"/>
  <c r="T160"/>
  <c r="R160"/>
  <c r="P160"/>
  <c r="BK160"/>
  <c r="J160"/>
  <c r="BF160"/>
  <c r="BI158"/>
  <c r="BH158"/>
  <c r="BG158"/>
  <c r="BE158"/>
  <c r="T158"/>
  <c r="T157"/>
  <c r="R158"/>
  <c r="R157"/>
  <c r="P158"/>
  <c r="P157"/>
  <c r="BK158"/>
  <c r="BK157"/>
  <c r="J157"/>
  <c r="J158"/>
  <c r="BF158"/>
  <c r="J106"/>
  <c r="BI156"/>
  <c r="BH156"/>
  <c r="BG156"/>
  <c r="BE156"/>
  <c r="T156"/>
  <c r="R156"/>
  <c r="P156"/>
  <c r="BK156"/>
  <c r="J156"/>
  <c r="BF156"/>
  <c r="BI155"/>
  <c r="BH155"/>
  <c r="BG155"/>
  <c r="BE155"/>
  <c r="T155"/>
  <c r="R155"/>
  <c r="P155"/>
  <c r="BK155"/>
  <c r="J155"/>
  <c r="BF155"/>
  <c r="BI154"/>
  <c r="BH154"/>
  <c r="BG154"/>
  <c r="BE154"/>
  <c r="T154"/>
  <c r="T153"/>
  <c r="T152"/>
  <c r="R154"/>
  <c r="R153"/>
  <c r="R152"/>
  <c r="P154"/>
  <c r="P153"/>
  <c r="P152"/>
  <c r="BK154"/>
  <c r="BK153"/>
  <c r="J153"/>
  <c r="BK152"/>
  <c r="J152"/>
  <c r="J154"/>
  <c r="BF154"/>
  <c r="J105"/>
  <c r="J104"/>
  <c r="BI151"/>
  <c r="BH151"/>
  <c r="BG151"/>
  <c r="BE151"/>
  <c r="T151"/>
  <c r="R151"/>
  <c r="P151"/>
  <c r="BK151"/>
  <c r="J151"/>
  <c r="BF151"/>
  <c r="BI150"/>
  <c r="BH150"/>
  <c r="BG150"/>
  <c r="BE150"/>
  <c r="T150"/>
  <c r="T149"/>
  <c r="R150"/>
  <c r="R149"/>
  <c r="P150"/>
  <c r="P149"/>
  <c r="BK150"/>
  <c r="BK149"/>
  <c r="J149"/>
  <c r="J150"/>
  <c r="BF150"/>
  <c r="J103"/>
  <c r="BI148"/>
  <c r="BH148"/>
  <c r="BG148"/>
  <c r="BE148"/>
  <c r="T148"/>
  <c r="R148"/>
  <c r="P148"/>
  <c r="BK148"/>
  <c r="J148"/>
  <c r="BF148"/>
  <c r="BI146"/>
  <c r="BH146"/>
  <c r="BG146"/>
  <c r="BE146"/>
  <c r="T146"/>
  <c r="R146"/>
  <c r="P146"/>
  <c r="BK146"/>
  <c r="J146"/>
  <c r="BF146"/>
  <c r="BI145"/>
  <c r="BH145"/>
  <c r="BG145"/>
  <c r="BE145"/>
  <c r="T145"/>
  <c r="R145"/>
  <c r="P145"/>
  <c r="BK145"/>
  <c r="J145"/>
  <c r="BF145"/>
  <c r="BI143"/>
  <c r="BH143"/>
  <c r="BG143"/>
  <c r="BE143"/>
  <c r="T143"/>
  <c r="R143"/>
  <c r="P143"/>
  <c r="BK143"/>
  <c r="J143"/>
  <c r="BF143"/>
  <c r="BI142"/>
  <c r="BH142"/>
  <c r="BG142"/>
  <c r="BE142"/>
  <c r="T142"/>
  <c r="R142"/>
  <c r="P142"/>
  <c r="BK142"/>
  <c r="J142"/>
  <c r="BF142"/>
  <c r="BI141"/>
  <c r="BH141"/>
  <c r="BG141"/>
  <c r="BE141"/>
  <c r="T141"/>
  <c r="R141"/>
  <c r="P141"/>
  <c r="BK141"/>
  <c r="J141"/>
  <c r="BF141"/>
  <c r="BI140"/>
  <c r="BH140"/>
  <c r="BG140"/>
  <c r="BE140"/>
  <c r="T140"/>
  <c r="T139"/>
  <c r="R140"/>
  <c r="R139"/>
  <c r="P140"/>
  <c r="P139"/>
  <c r="BK140"/>
  <c r="BK139"/>
  <c r="J139"/>
  <c r="J140"/>
  <c r="BF140"/>
  <c r="J102"/>
  <c r="BI138"/>
  <c r="BH138"/>
  <c r="BG138"/>
  <c r="BE138"/>
  <c r="T138"/>
  <c r="T137"/>
  <c r="R138"/>
  <c r="R137"/>
  <c r="P138"/>
  <c r="P137"/>
  <c r="BK138"/>
  <c r="BK137"/>
  <c r="J137"/>
  <c r="J138"/>
  <c r="BF138"/>
  <c r="J101"/>
  <c r="BI136"/>
  <c r="BH136"/>
  <c r="BG136"/>
  <c r="BE136"/>
  <c r="T136"/>
  <c r="T135"/>
  <c r="R136"/>
  <c r="R135"/>
  <c r="P136"/>
  <c r="P135"/>
  <c r="BK136"/>
  <c r="BK135"/>
  <c r="J135"/>
  <c r="J136"/>
  <c r="BF136"/>
  <c r="J100"/>
  <c r="BI134"/>
  <c r="BH134"/>
  <c r="BG134"/>
  <c r="BE134"/>
  <c r="T134"/>
  <c r="R134"/>
  <c r="P134"/>
  <c r="BK134"/>
  <c r="J134"/>
  <c r="BF134"/>
  <c r="BI133"/>
  <c r="BH133"/>
  <c r="BG133"/>
  <c r="BE133"/>
  <c r="T133"/>
  <c r="R133"/>
  <c r="P133"/>
  <c r="BK133"/>
  <c r="J133"/>
  <c r="BF133"/>
  <c r="BI132"/>
  <c r="BH132"/>
  <c r="BG132"/>
  <c r="BE132"/>
  <c r="T132"/>
  <c r="T131"/>
  <c r="R132"/>
  <c r="R131"/>
  <c r="P132"/>
  <c r="P131"/>
  <c r="BK132"/>
  <c r="BK131"/>
  <c r="J131"/>
  <c r="J132"/>
  <c r="BF132"/>
  <c r="J99"/>
  <c r="BI130"/>
  <c r="BH130"/>
  <c r="BG130"/>
  <c r="BE130"/>
  <c r="T130"/>
  <c r="R130"/>
  <c r="P130"/>
  <c r="BK130"/>
  <c r="J130"/>
  <c r="BF130"/>
  <c r="BI129"/>
  <c r="F37"/>
  <c i="1" r="BD95"/>
  <c i="2" r="BH129"/>
  <c r="F36"/>
  <c i="1" r="BC95"/>
  <c i="2" r="BG129"/>
  <c r="F35"/>
  <c i="1" r="BB95"/>
  <c i="2" r="BE129"/>
  <c r="J33"/>
  <c i="1" r="AV95"/>
  <c i="2" r="F33"/>
  <c i="1" r="AZ95"/>
  <c i="2" r="T129"/>
  <c r="T128"/>
  <c r="T127"/>
  <c r="T126"/>
  <c r="R129"/>
  <c r="R128"/>
  <c r="R127"/>
  <c r="R126"/>
  <c r="P129"/>
  <c r="P128"/>
  <c r="P127"/>
  <c r="P126"/>
  <c i="1" r="AU95"/>
  <c i="2" r="BK129"/>
  <c r="BK128"/>
  <c r="J128"/>
  <c r="BK127"/>
  <c r="J127"/>
  <c r="BK126"/>
  <c r="J126"/>
  <c r="J96"/>
  <c r="J30"/>
  <c i="1" r="AG95"/>
  <c i="2" r="J129"/>
  <c r="BF129"/>
  <c r="J34"/>
  <c i="1" r="AW95"/>
  <c i="2" r="F34"/>
  <c i="1" r="BA95"/>
  <c i="2" r="J98"/>
  <c r="J97"/>
  <c r="J123"/>
  <c r="J122"/>
  <c r="F122"/>
  <c r="F120"/>
  <c r="E118"/>
  <c r="J92"/>
  <c r="J91"/>
  <c r="F91"/>
  <c r="F89"/>
  <c r="E87"/>
  <c r="J39"/>
  <c r="J18"/>
  <c r="E18"/>
  <c r="F123"/>
  <c r="F92"/>
  <c r="J17"/>
  <c r="J12"/>
  <c r="J120"/>
  <c r="J89"/>
  <c r="E7"/>
  <c r="E116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<sst xmlns="http://schemas.openxmlformats.org/spreadsheetml/2006/main">
  <si>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</si>
  <si>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</si>
  <si>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</si>
  <si>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</si>
  <si>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</si>
  <si>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{90a745ca-72de-4dee-8fb3-c8c0d3c1d97c}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</si>
  <si>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</si>
  <si>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</si>
  <si>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</si>
  <si>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</si>
  <si>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</si>
  <si>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</si>
  <si>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</si>
  <si>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</si>
  <si>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JP534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</si>
  <si>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</si>
  <si>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</si>
  <si>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kotelny v domě Komenského 384/40-Šternberk</t>
  </si>
  <si>
    <t>KSO:</t>
  </si>
  <si>
    <t>CC-CZ:</t>
  </si>
  <si>
    <t>Místo:</t>
  </si>
  <si>
    <t>Komenského 384/40,Šternberk</t>
  </si>
  <si>
    <t>Datum:</t>
  </si>
  <si>
    <t>4. 4. 2019</t>
  </si>
  <si>
    <t>Zadavatel:</t>
  </si>
  <si>
    <t>IČ:</t>
  </si>
  <si>
    <t>Městský úřad Šternberk</t>
  </si>
  <si>
    <t>DIČ:</t>
  </si>
  <si>
    <t>Uchazeč:</t>
  </si>
  <si>
    <t>Vyplň údaj</t>
  </si>
  <si>
    <t>Projektant:</t>
  </si>
  <si>
    <t>ing.Miroslav Machalec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</si>
  <si>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</si>
  <si>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</si>
  <si>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</si>
  <si>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</si>
  <si>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</si>
  <si>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</si>
  <si>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</si>
  <si>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</si>
  <si>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</si>
  <si>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</si>
  <si>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</si>
  <si>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</si>
  <si>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</si>
  <si>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</si>
  <si>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</si>
  <si>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</si>
  <si>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</si>
  <si>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</si>
  <si>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</si>
  <si>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</si>
  <si>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</si>
  <si>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</si>
  <si>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</si>
  <si>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</si>
  <si>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</si>
  <si>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</si>
  <si>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</si>
  <si>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</si>
  <si>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</si>
  <si>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</si>
  <si>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</si>
  <si>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</si>
  <si>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</si>
  <si>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</si>
  <si>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</si>
  <si>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</si>
  <si>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</si>
  <si>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</si>
  <si>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</si>
  <si>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</si>
  <si>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</si>
  <si>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</si>
  <si>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</si>
  <si>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</si>
  <si>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</si>
  <si>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</si>
  <si>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</si>
  <si>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</si>
  <si>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</si>
  <si>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úpravy</t>
  </si>
  <si>
    <t>STA</t>
  </si>
  <si>
    <t>1</t>
  </si>
  <si>
    <t>{a2ff55ce-1b14-43dc-b587-2c220d69b26f}</t>
  </si>
  <si>
    <t>02</t>
  </si>
  <si>
    <t>Vytápění a plyn</t>
  </si>
  <si>
    <t>{d8b560f6-e77a-4edb-a61c-8068d71cd200}</t>
  </si>
  <si>
    <t>03</t>
  </si>
  <si>
    <t>Elektroinstalace vč.M+R</t>
  </si>
  <si>
    <t>{7493c786-80a8-4471-8748-d5baa882ceac}</t>
  </si>
  <si>
    <t>04</t>
  </si>
  <si>
    <t>Vedlejší rozpočtové náklady</t>
  </si>
  <si>
    <t>{1f535cdc-87ac-4ce8-bb97-4de2d7e34cfc}</t>
  </si>
  <si>
    <t>KRYCÍ LIST SOUPISU PRACÍ</t>
  </si>
  <si>
    <t>Objekt:</t>
  </si>
  <si>
    <t>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</si>
  <si>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</si>
  <si>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</si>
  <si>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</si>
  <si>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</si>
  <si>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</si>
  <si>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</si>
  <si>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</si>
  <si>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</si>
  <si>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</t>
  </si>
  <si>
    <t xml:space="preserve">    94 - Lešení a stavební výtahy</t>
  </si>
  <si>
    <t xml:space="preserve">    96 - Bourání konstrukcí</t>
  </si>
  <si>
    <t xml:space="preserve">    99 - Přesun hmot </t>
  </si>
  <si>
    <t>PSV - Práce a dodávky PSV</t>
  </si>
  <si>
    <t xml:space="preserve">    783 - Dokončovací práce - nátěry</t>
  </si>
  <si>
    <t xml:space="preserve">    784 - Dokončovací práce - malby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</si>
  <si>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</si>
  <si>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</si>
  <si>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</si>
  <si>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</si>
  <si>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</si>
  <si>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</si>
  <si>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</si>
  <si>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</si>
  <si>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</si>
  <si>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</si>
  <si>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</si>
  <si>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</si>
  <si>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</si>
  <si>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</si>
  <si>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</si>
  <si>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</si>
  <si>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</si>
  <si>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</si>
  <si>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</si>
  <si>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</si>
  <si>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</si>
  <si>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</si>
  <si>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CS ÚRS 2019 01</t>
  </si>
  <si>
    <t>4</t>
  </si>
  <si>
    <t>2</t>
  </si>
  <si>
    <t>1477346836</t>
  </si>
  <si>
    <t>310235251</t>
  </si>
  <si>
    <t>Zazdívka otvorů pl do 0,0225 m2 ve zdivu nadzákladovém cihlami pálenými tl do 450 mm</t>
  </si>
  <si>
    <t>911377428</t>
  </si>
  <si>
    <t>6</t>
  </si>
  <si>
    <t>Úpravy povrchů, podlahy a osazování výplní</t>
  </si>
  <si>
    <t>612325211</t>
  </si>
  <si>
    <t>Vápenocementová hladká omítka malých ploch do 0,09 m2 na stěnách</t>
  </si>
  <si>
    <t>1601167299</t>
  </si>
  <si>
    <t>622821012</t>
  </si>
  <si>
    <t>Vnější sanační štuková omítka pro vlhké a zasolené zdivo prováděná ručně</t>
  </si>
  <si>
    <t>m2</t>
  </si>
  <si>
    <t>-633951678</t>
  </si>
  <si>
    <t>5</t>
  </si>
  <si>
    <t>629995101</t>
  </si>
  <si>
    <t>Očištění vnějších ploch tlakovou vodou</t>
  </si>
  <si>
    <t>1733317745</t>
  </si>
  <si>
    <t>9</t>
  </si>
  <si>
    <t>Ostatní konstrukce a práce</t>
  </si>
  <si>
    <t>952901221</t>
  </si>
  <si>
    <t>Vyčištění budov průmyslových objektů při jakékoliv výšce podlaží</t>
  </si>
  <si>
    <t>2034362500</t>
  </si>
  <si>
    <t>94</t>
  </si>
  <si>
    <t>Lešení a stavební výtahy</t>
  </si>
  <si>
    <t>7</t>
  </si>
  <si>
    <t>949101111</t>
  </si>
  <si>
    <t>Lešení pomocné pro objekty pozemních staveb s lešeňovou podlahou v do 1,9 m zatížení do 150 kg/m2</t>
  </si>
  <si>
    <t>83135307</t>
  </si>
  <si>
    <t>96</t>
  </si>
  <si>
    <t>Bourání konstrukcí</t>
  </si>
  <si>
    <t>8</t>
  </si>
  <si>
    <t>971033161</t>
  </si>
  <si>
    <t>Vyvrtání otvorů ve zdivu cihelném D do 60 mm na MVC nebo MV tl do 600 mm</t>
  </si>
  <si>
    <t>-509165940</t>
  </si>
  <si>
    <t>978013191</t>
  </si>
  <si>
    <t>Otlučení (osekání) vnitřní vápenné nebo vápenocementové omítky stěn v rozsahu do 100 %</t>
  </si>
  <si>
    <t>-403984604</t>
  </si>
  <si>
    <t>10</t>
  </si>
  <si>
    <t>997013211</t>
  </si>
  <si>
    <t>Vnitrostaveništní doprava suti a vybouraných hmot pro budovy v do 6 m ručně</t>
  </si>
  <si>
    <t>t</t>
  </si>
  <si>
    <t>1588775800</t>
  </si>
  <si>
    <t>11</t>
  </si>
  <si>
    <t>997013219</t>
  </si>
  <si>
    <t>Příplatek k vnitrostaveništní dopravě suti a vybouraných hmot za zvětšenou dopravu suti ZKD 10 m</t>
  </si>
  <si>
    <t>994468413</t>
  </si>
  <si>
    <t>VV</t>
  </si>
  <si>
    <t>2,322*2</t>
  </si>
  <si>
    <t>12</t>
  </si>
  <si>
    <t>997013501</t>
  </si>
  <si>
    <t>Odvoz suti a vybouraných hmot na skládku nebo meziskládku do 1 km se složením</t>
  </si>
  <si>
    <t>1141123931</t>
  </si>
  <si>
    <t>13</t>
  </si>
  <si>
    <t>997013509</t>
  </si>
  <si>
    <t>Příplatek k odvozu suti a vybouraných hmot na skládku ZKD 1 km přes 1 km</t>
  </si>
  <si>
    <t>1422821777</t>
  </si>
  <si>
    <t>2,322*16</t>
  </si>
  <si>
    <t>14</t>
  </si>
  <si>
    <t>997013803</t>
  </si>
  <si>
    <t>Poplatek za uložení na skládce (skládkovné) stavebního odpadu cihelného kód odpadu 170 102</t>
  </si>
  <si>
    <t>-1426526203</t>
  </si>
  <si>
    <t>99</t>
  </si>
  <si>
    <t xml:space="preserve">Přesun hmot </t>
  </si>
  <si>
    <t>998018001</t>
  </si>
  <si>
    <t>Přesun hmot ruční pro budovy v do 6 m</t>
  </si>
  <si>
    <t>-1842721857</t>
  </si>
  <si>
    <t>16</t>
  </si>
  <si>
    <t>998018011</t>
  </si>
  <si>
    <t>Příplatek k ručnímu přesunu hmot pro budovy zděné za zvětšený přesun ZKD 100 m</t>
  </si>
  <si>
    <t>-1238978094</t>
  </si>
  <si>
    <t>PSV</t>
  </si>
  <si>
    <t>Práce a dodávky PSV</t>
  </si>
  <si>
    <t>783</t>
  </si>
  <si>
    <t>Dokončovací práce - nátěry</t>
  </si>
  <si>
    <t>17</t>
  </si>
  <si>
    <t>783913151</t>
  </si>
  <si>
    <t>Penetrační syntetický nátěr hladkých betonových podlah</t>
  </si>
  <si>
    <t>-367471166</t>
  </si>
  <si>
    <t>18</t>
  </si>
  <si>
    <t>783917161</t>
  </si>
  <si>
    <t>Krycí dvojnásobný syntetický nátěr betonové podlahy</t>
  </si>
  <si>
    <t>-1097860221</t>
  </si>
  <si>
    <t>19</t>
  </si>
  <si>
    <t>783932163</t>
  </si>
  <si>
    <t>Lokální vyrovnání betonové podlahy cementovou stěrkou tloušťky do 3 mm opravované plochy do 30%</t>
  </si>
  <si>
    <t>-414046975</t>
  </si>
  <si>
    <t>784</t>
  </si>
  <si>
    <t xml:space="preserve">Dokončovací práce - malby </t>
  </si>
  <si>
    <t>20</t>
  </si>
  <si>
    <t>784121001</t>
  </si>
  <si>
    <t>Oškrabání malby v mísnostech výšky do 3,80 m</t>
  </si>
  <si>
    <t>1818565259</t>
  </si>
  <si>
    <t>100-50</t>
  </si>
  <si>
    <t>784121011</t>
  </si>
  <si>
    <t>Rozmývání podkladu po oškrabání malby v místnostech výšky do 3,80 m</t>
  </si>
  <si>
    <t>833567585</t>
  </si>
  <si>
    <t>22</t>
  </si>
  <si>
    <t>784171101</t>
  </si>
  <si>
    <t>Zakrytí vnitřních podlah včetně pozdějšího odkrytí</t>
  </si>
  <si>
    <t>-1710134115</t>
  </si>
  <si>
    <t>23</t>
  </si>
  <si>
    <t>784171111</t>
  </si>
  <si>
    <t>Zakrytí vnitřních ploch stěn v místnostech výšky do 3,80 m</t>
  </si>
  <si>
    <t>-2034517318</t>
  </si>
  <si>
    <t>24</t>
  </si>
  <si>
    <t>M</t>
  </si>
  <si>
    <t>58124844</t>
  </si>
  <si>
    <t>fólie pro malířské potřeby zakrývací tl 25µ 4x5m</t>
  </si>
  <si>
    <t>32</t>
  </si>
  <si>
    <t>1638795916</t>
  </si>
  <si>
    <t>46*1</t>
  </si>
  <si>
    <t>46*1,05 'Přepočtené koeficientem množství</t>
  </si>
  <si>
    <t>25</t>
  </si>
  <si>
    <t>784181101</t>
  </si>
  <si>
    <t>Základní akrylátová jednonásobná penetrace podkladu v místnostech výšky do 3,80m</t>
  </si>
  <si>
    <t>49021627</t>
  </si>
  <si>
    <t>26</t>
  </si>
  <si>
    <t>784211101</t>
  </si>
  <si>
    <t>Dvojnásobné bílé malby ze směsí za mokra výborně otěruvzdorných v místnostech výšky do 3,80 m</t>
  </si>
  <si>
    <t>-1117121489</t>
  </si>
  <si>
    <t>100</t>
  </si>
  <si>
    <t>02 - Vytápění a plyn</t>
  </si>
  <si>
    <t xml:space="preserve">    713 - Izolace tepelné</t>
  </si>
  <si>
    <t xml:space="preserve">    723 - Zdravotechnika - vnitřní plynovod</t>
  </si>
  <si>
    <t xml:space="preserve">    731 - Ústřední vytápění - kotelny</t>
  </si>
  <si>
    <t xml:space="preserve">    733 - Ústřední vytápění - rozvodné potrubí</t>
  </si>
  <si>
    <t xml:space="preserve">    734 - Ústřední vytápění - armatury</t>
  </si>
  <si>
    <t>713</t>
  </si>
  <si>
    <t>Izolace tepelné</t>
  </si>
  <si>
    <t>713410831</t>
  </si>
  <si>
    <t>Odstanění izolace tepelné potrubí pásy nebo rohožemi s AL fólií staženými drátem tl do 50 mm</t>
  </si>
  <si>
    <t>m</t>
  </si>
  <si>
    <t>1128041921</t>
  </si>
  <si>
    <t>63154573</t>
  </si>
  <si>
    <t>pouzdro izolační potrubní s jednostrannou Al fólií max. 250/100 °C 42/40 mm</t>
  </si>
  <si>
    <t>1042171330</t>
  </si>
  <si>
    <t>63154511</t>
  </si>
  <si>
    <t>pouzdro izolační potrubní s jednostrannou Al fólií max. 250/100 °C 28/25 mm</t>
  </si>
  <si>
    <t>74566739</t>
  </si>
  <si>
    <t>713463211</t>
  </si>
  <si>
    <t>Montáž izolace tepelné potrubí potrubními pouzdry s Al fólií staženými Al páskou 1x D do 50 mm</t>
  </si>
  <si>
    <t>1183156930</t>
  </si>
  <si>
    <t>R-713-02</t>
  </si>
  <si>
    <t>Montážní a spojovací materiál</t>
  </si>
  <si>
    <t>-857642975</t>
  </si>
  <si>
    <t>998713101</t>
  </si>
  <si>
    <t>Přesun hmot tonážní pro izolace tepelné v objektech v do 6 m</t>
  </si>
  <si>
    <t>-1910739952</t>
  </si>
  <si>
    <t>998713181</t>
  </si>
  <si>
    <t>Příplatek k přesunu hmot tonážní 713 prováděný bez použití mechanizace</t>
  </si>
  <si>
    <t>-2140186006</t>
  </si>
  <si>
    <t>998713192</t>
  </si>
  <si>
    <t>Příplatek k přesunu hmot tonážní 713 za zvětšený přesun do 100 m</t>
  </si>
  <si>
    <t>-1215533627</t>
  </si>
  <si>
    <t>723</t>
  </si>
  <si>
    <t>Zdravotechnika - vnitřní plynovod</t>
  </si>
  <si>
    <t>723120805</t>
  </si>
  <si>
    <t>Demontáž potrubí ocelové závitové svařované do DN 50</t>
  </si>
  <si>
    <t>562680677</t>
  </si>
  <si>
    <t>R-723-1</t>
  </si>
  <si>
    <t>Odpojení dvou kotlů od plyn.rozvodu</t>
  </si>
  <si>
    <t>soubor</t>
  </si>
  <si>
    <t>1382765113</t>
  </si>
  <si>
    <t>723181014</t>
  </si>
  <si>
    <t>Potrubí měděné polotvrdé spojované lisováním DN 25 ZTI</t>
  </si>
  <si>
    <t>218127544</t>
  </si>
  <si>
    <t>7231909071</t>
  </si>
  <si>
    <t xml:space="preserve">Odvzdušnění  plynovodního potrubí</t>
  </si>
  <si>
    <t>-1677763763</t>
  </si>
  <si>
    <t>723190907</t>
  </si>
  <si>
    <t>Napuštění plynovodního potrubí</t>
  </si>
  <si>
    <t>-656707375</t>
  </si>
  <si>
    <t>R-723-01,1</t>
  </si>
  <si>
    <t>Zkouška těsnosti plyn.potrubí do DN 50</t>
  </si>
  <si>
    <t>1472009126</t>
  </si>
  <si>
    <t>723231164</t>
  </si>
  <si>
    <t>Kohout kulový přímý G 1 PN 42 do 185°C plnoprůtokový vnitřní závit těžká řada</t>
  </si>
  <si>
    <t>852799849</t>
  </si>
  <si>
    <t>722239103</t>
  </si>
  <si>
    <t>Montáž armatur vodovodních se dvěma závity G 1</t>
  </si>
  <si>
    <t>-2144759610</t>
  </si>
  <si>
    <t>R-723-02</t>
  </si>
  <si>
    <t>Tlaková zkouška,revizní zpráva</t>
  </si>
  <si>
    <t>2124251910</t>
  </si>
  <si>
    <t>998723101</t>
  </si>
  <si>
    <t>Přesun hmot tonážní pro vnitřní plynovod v objektech v do 6 m</t>
  </si>
  <si>
    <t>-1055678351</t>
  </si>
  <si>
    <t>731</t>
  </si>
  <si>
    <t>Ústřední vytápění - kotelny</t>
  </si>
  <si>
    <t>731200823</t>
  </si>
  <si>
    <t>Demontáž kotle ocelového na plynná nebo kapalná paliva výkon do 25 kW</t>
  </si>
  <si>
    <t>-326485941</t>
  </si>
  <si>
    <t>R-731-01</t>
  </si>
  <si>
    <t>Demontáž kouřovodu DN 140 mm-pozink.plech 5 m</t>
  </si>
  <si>
    <t>300548090</t>
  </si>
  <si>
    <t>732320812</t>
  </si>
  <si>
    <t>Demontáž nádrže beztlaké nebo tlakové odpojení od rozvodů potrubí obsah do 100 litrů (30 l)</t>
  </si>
  <si>
    <t>-1376963493</t>
  </si>
  <si>
    <t>732420812</t>
  </si>
  <si>
    <t>Demontáž čerpadla oběhového spirálního DN 40</t>
  </si>
  <si>
    <t>696088826</t>
  </si>
  <si>
    <t>"Grundfos Mangna 3-1* bude použité 50NTV-60-6-nefunkční"1</t>
  </si>
  <si>
    <t>731890801</t>
  </si>
  <si>
    <t>Přemístění demontovaných kotelen umístěných ve výšce nebo hloubce objektu do 6 m</t>
  </si>
  <si>
    <t>648838971</t>
  </si>
  <si>
    <t>R-731-02.</t>
  </si>
  <si>
    <t>Plynový teplovodní kotel stacionární o výkonu 40 kW</t>
  </si>
  <si>
    <t>1965664116</t>
  </si>
  <si>
    <t xml:space="preserve">"provedení-odtah C do komina vč.regulace s příložným čidlem na potrubí a venkovním čidlem pro ekvitermní regulaci"1 </t>
  </si>
  <si>
    <t>R-731-03</t>
  </si>
  <si>
    <t>Koaxiální odvod spalin DN 82(125 mm</t>
  </si>
  <si>
    <t>794998976</t>
  </si>
  <si>
    <t>"odtah DN 80/125 mm vč.regulace,redukce,oblouk 87 t,vložka DN 80 mm s podp.kolena- kouřovod+komín,"1</t>
  </si>
  <si>
    <t>R-731-04</t>
  </si>
  <si>
    <t>Expanzní nádoba o objemu 50 l vč.vzorkovací armatury DN25</t>
  </si>
  <si>
    <t>-1183173723</t>
  </si>
  <si>
    <t>27</t>
  </si>
  <si>
    <t>R-731-,1-5</t>
  </si>
  <si>
    <t>Ponorné čerpadlo s plovákem Q=60l/min,H=5m v.s.</t>
  </si>
  <si>
    <t>-648902515</t>
  </si>
  <si>
    <t>28</t>
  </si>
  <si>
    <t>731139617</t>
  </si>
  <si>
    <t>Montáž kotle litinového stacionárního na kapalná nebo plynná paliva o výkonu do 45 kW</t>
  </si>
  <si>
    <t>999189764</t>
  </si>
  <si>
    <t>29</t>
  </si>
  <si>
    <t>R-731-06</t>
  </si>
  <si>
    <t>Montáž odkouření vč.dopravy a revize</t>
  </si>
  <si>
    <t>-658141651</t>
  </si>
  <si>
    <t>30</t>
  </si>
  <si>
    <t>R-731-07</t>
  </si>
  <si>
    <t>Montáž ex.nádoby vč.příslušenství</t>
  </si>
  <si>
    <t>594422962</t>
  </si>
  <si>
    <t>31</t>
  </si>
  <si>
    <t>R-731-08</t>
  </si>
  <si>
    <t>Montáž původního čerpadla GRUNDFOS MAGNA 3 do nového čerpadla</t>
  </si>
  <si>
    <t>132481174</t>
  </si>
  <si>
    <t>R-731-09</t>
  </si>
  <si>
    <t>Montáž ponorného čerpadla s plovákem</t>
  </si>
  <si>
    <t>767001430</t>
  </si>
  <si>
    <t>33</t>
  </si>
  <si>
    <t>R-731-10</t>
  </si>
  <si>
    <t>Vypuštění top.systému</t>
  </si>
  <si>
    <t>hod</t>
  </si>
  <si>
    <t>1089388653</t>
  </si>
  <si>
    <t>34</t>
  </si>
  <si>
    <t>R-731-11</t>
  </si>
  <si>
    <t>Tlaková zkouška</t>
  </si>
  <si>
    <t>-1986650099</t>
  </si>
  <si>
    <t>35</t>
  </si>
  <si>
    <t>R-731-12</t>
  </si>
  <si>
    <t>Proplach stáv.systému</t>
  </si>
  <si>
    <t>233750855</t>
  </si>
  <si>
    <t>36</t>
  </si>
  <si>
    <t>R-731-13</t>
  </si>
  <si>
    <t>Topná zkouška a vyregulování systému v trvání 72 hod</t>
  </si>
  <si>
    <t>-246509705</t>
  </si>
  <si>
    <t>37</t>
  </si>
  <si>
    <t>998731101</t>
  </si>
  <si>
    <t>Přesun hmot tonážní pro kotelny v objektech v do 6 m</t>
  </si>
  <si>
    <t>241862735</t>
  </si>
  <si>
    <t>733</t>
  </si>
  <si>
    <t>Ústřední vytápění - rozvodné potrubí</t>
  </si>
  <si>
    <t>38</t>
  </si>
  <si>
    <t>733222304R</t>
  </si>
  <si>
    <t>Potrubí měděné polotvrdé spojované lisováním DN 25 ÚT</t>
  </si>
  <si>
    <t>801865318</t>
  </si>
  <si>
    <t>39</t>
  </si>
  <si>
    <t>733223306</t>
  </si>
  <si>
    <t>Potrubí měděné tvrdé spojované lisováním DN 40 ÚT</t>
  </si>
  <si>
    <t>277165815</t>
  </si>
  <si>
    <t>40</t>
  </si>
  <si>
    <t>733291101</t>
  </si>
  <si>
    <t>Zkouška těsnosti potrubí měděné do D 35x1,5</t>
  </si>
  <si>
    <t>1699857467</t>
  </si>
  <si>
    <t>41</t>
  </si>
  <si>
    <t>733291102</t>
  </si>
  <si>
    <t>Zkouška těsnosti potrubí měděné do D 64x2</t>
  </si>
  <si>
    <t>-209147807</t>
  </si>
  <si>
    <t>42</t>
  </si>
  <si>
    <t>998733101</t>
  </si>
  <si>
    <t>Přesun hmot tonážní pro rozvody potrubí v objektech v do 6 m</t>
  </si>
  <si>
    <t>2138204861</t>
  </si>
  <si>
    <t>734</t>
  </si>
  <si>
    <t>Ústřední vytápění - armatury</t>
  </si>
  <si>
    <t>43</t>
  </si>
  <si>
    <t>734200824</t>
  </si>
  <si>
    <t>Demontáž armatury závitové se dvěma závity do G 2</t>
  </si>
  <si>
    <t>179578845</t>
  </si>
  <si>
    <t>44</t>
  </si>
  <si>
    <t>734290825</t>
  </si>
  <si>
    <t>Demontáž armatury směšovací přivařovací čtyřcestné DN 50</t>
  </si>
  <si>
    <t>-1291843571</t>
  </si>
  <si>
    <t>45</t>
  </si>
  <si>
    <t>734291246</t>
  </si>
  <si>
    <t>Filtr závitový přímý G 1 1/2 PN 16 do 130°C s vnitřními závity</t>
  </si>
  <si>
    <t>-2069543765</t>
  </si>
  <si>
    <t>46</t>
  </si>
  <si>
    <t>734292717</t>
  </si>
  <si>
    <t>Kohout kulový přímý G 1 1/2 PN 42 do 185°C vnitřní závit</t>
  </si>
  <si>
    <t>-1914399315</t>
  </si>
  <si>
    <t>47</t>
  </si>
  <si>
    <t>R-734-02</t>
  </si>
  <si>
    <t>Vypouštěcí kulový kogout G 3/4,s hadic.vývodkou a zátkou</t>
  </si>
  <si>
    <t>-1829869475</t>
  </si>
  <si>
    <t>48</t>
  </si>
  <si>
    <t>R734-03</t>
  </si>
  <si>
    <t>Pojistný ventil DN 40 ot.tlak 200kPa</t>
  </si>
  <si>
    <t>-746952710</t>
  </si>
  <si>
    <t>49</t>
  </si>
  <si>
    <t>734411128</t>
  </si>
  <si>
    <t>Teploměr technický s pevným stonkem a jímkou zadní připojení průměr 100 mm délky 150 mm</t>
  </si>
  <si>
    <t>461422345</t>
  </si>
  <si>
    <t>50</t>
  </si>
  <si>
    <t>734890801</t>
  </si>
  <si>
    <t>Přemístění demontovaných armatur vodorovně do 100 m v objektech výšky do 6 m</t>
  </si>
  <si>
    <t>-606907443</t>
  </si>
  <si>
    <t>51</t>
  </si>
  <si>
    <t>R-734-01</t>
  </si>
  <si>
    <t>Automatický odvzdušnovací ventil 3/4</t>
  </si>
  <si>
    <t>223634083</t>
  </si>
  <si>
    <t>52</t>
  </si>
  <si>
    <t>R-734-04</t>
  </si>
  <si>
    <t>Trojcestný směš,ventil se servomotorem DN 32 (dle M+R kotle)</t>
  </si>
  <si>
    <t>-1695689408</t>
  </si>
  <si>
    <t>53</t>
  </si>
  <si>
    <t>R-734-05</t>
  </si>
  <si>
    <t>Tlakoměr radiální -spodní napojení pr.63 mm,do 300kPa</t>
  </si>
  <si>
    <t>154402648</t>
  </si>
  <si>
    <t>54</t>
  </si>
  <si>
    <t>734209104</t>
  </si>
  <si>
    <t>Montáž armatury závitové s jedním závitem G 3/4</t>
  </si>
  <si>
    <t>2060604879</t>
  </si>
  <si>
    <t>55</t>
  </si>
  <si>
    <t>734209117</t>
  </si>
  <si>
    <t>Montáž armatury závitové s dvěma závity G 6/4</t>
  </si>
  <si>
    <t>-132829841</t>
  </si>
  <si>
    <t>56</t>
  </si>
  <si>
    <t>734209126</t>
  </si>
  <si>
    <t>Montáž armatury závitové s třemi závity G 5/4</t>
  </si>
  <si>
    <t>-979843176</t>
  </si>
  <si>
    <t>57</t>
  </si>
  <si>
    <t>734419111</t>
  </si>
  <si>
    <t>Montáž teploměrů s ochranným pouzdrem nebo pevným stonkem a jímkou</t>
  </si>
  <si>
    <t>1514499068</t>
  </si>
  <si>
    <t>58</t>
  </si>
  <si>
    <t>998734101</t>
  </si>
  <si>
    <t>Přesun hmot tonážní pro armatury v objektech v do 6 m</t>
  </si>
  <si>
    <t>30651382</t>
  </si>
  <si>
    <t>"ve sloupci cenová sestava,je u položek R vycházeno z ceníkových cen výrobců dané položky.Položku není možné ocenit pomocí URS.protože ji neosahuje"</t>
  </si>
  <si>
    <t>"soubor"0,026*1</t>
  </si>
  <si>
    <t>03 - Elektroinstalace vč.M+R</t>
  </si>
  <si>
    <t xml:space="preserve">    9 - Ostatní konstrukce a práce, bourání</t>
  </si>
  <si>
    <t>M - Práce a dodávky M</t>
  </si>
  <si>
    <t xml:space="preserve">    21-M - Elektromontáže</t>
  </si>
  <si>
    <t>OST - Ostatní HZS</t>
  </si>
  <si>
    <t>612135101</t>
  </si>
  <si>
    <t>Hrubá výplň rýh ve stěnách maltou jakékoli šířky rýhy</t>
  </si>
  <si>
    <t>-943036727</t>
  </si>
  <si>
    <t>Ostatní konstrukce a práce, bourání</t>
  </si>
  <si>
    <t>971012411</t>
  </si>
  <si>
    <t>Vybourání výplní otvorů z lehkých betonů z prefabrikovaných dílců tl přes 150 mm pl do 0,50 m2</t>
  </si>
  <si>
    <t>-1283804755</t>
  </si>
  <si>
    <t>977131115</t>
  </si>
  <si>
    <t>Vrty příklepovými vrtáky D 16 mm do cihelného zdiva nebo prostého betonu</t>
  </si>
  <si>
    <t>355579392</t>
  </si>
  <si>
    <t>Práce a dodávky M</t>
  </si>
  <si>
    <t>21-M</t>
  </si>
  <si>
    <t>Elektromontáže</t>
  </si>
  <si>
    <t>741110051</t>
  </si>
  <si>
    <t>Montáž trubka plastová ohebná D přes 11 do 23 mm uložená volně</t>
  </si>
  <si>
    <t>64</t>
  </si>
  <si>
    <t>-2045522590</t>
  </si>
  <si>
    <t>34571061</t>
  </si>
  <si>
    <t>trubka elektroinstalační ohebná z PVC (ČSN) 2313</t>
  </si>
  <si>
    <t>256</t>
  </si>
  <si>
    <t>-2074995128</t>
  </si>
  <si>
    <t>-582594869</t>
  </si>
  <si>
    <t>34571062</t>
  </si>
  <si>
    <t>trubka elektroinstalační ohebná z PVC (ČSN)2316</t>
  </si>
  <si>
    <t>-3769298</t>
  </si>
  <si>
    <t>741110041</t>
  </si>
  <si>
    <t>Montáž trubka plastová ohebná D přes 11 do 23 mm uložená pevně</t>
  </si>
  <si>
    <t>1511862858</t>
  </si>
  <si>
    <t>34571106</t>
  </si>
  <si>
    <t>trubka elektroinstalační pancéřová pevná z PH D 12,2/16 mm, délka 3m</t>
  </si>
  <si>
    <t>1821198656</t>
  </si>
  <si>
    <t>210010108</t>
  </si>
  <si>
    <t>Montáž lišt vkl.s víčkem š do 40 mm</t>
  </si>
  <si>
    <t>-277878378</t>
  </si>
  <si>
    <t>159</t>
  </si>
  <si>
    <t>Lišta vkládací plast.40*40</t>
  </si>
  <si>
    <t>-527715343</t>
  </si>
  <si>
    <t>162</t>
  </si>
  <si>
    <t>Dtto,25*15</t>
  </si>
  <si>
    <t>-1777429419</t>
  </si>
  <si>
    <t>741112111</t>
  </si>
  <si>
    <t>Montáž rozvodka nástěnná plastová čtyřhranná vodič D do 4mm2</t>
  </si>
  <si>
    <t>903513205</t>
  </si>
  <si>
    <t>34571563R</t>
  </si>
  <si>
    <t>rozvodka krabicová z PH s víčkem a svorkovnicí 82*82*28</t>
  </si>
  <si>
    <t>1750414531</t>
  </si>
  <si>
    <t>741112321</t>
  </si>
  <si>
    <t>Montáž rozvodka pancéřová kovová čtyřhranná 100x100 mm</t>
  </si>
  <si>
    <t>172645233</t>
  </si>
  <si>
    <t>345714280</t>
  </si>
  <si>
    <t xml:space="preserve">Krabice pancéřová z PH 8111  117*117*58 mm se svorkovnicí v uzav.provedení s průch.IP54</t>
  </si>
  <si>
    <t>205172294</t>
  </si>
  <si>
    <t>741112352</t>
  </si>
  <si>
    <t>Otevření nebo uzavření krabice pancéřové víčkem na 2 šrouby</t>
  </si>
  <si>
    <t>428091661</t>
  </si>
  <si>
    <t>741112353</t>
  </si>
  <si>
    <t>Otevření nebo uzavření krabice pancéřové víčkem na 4 šrouby</t>
  </si>
  <si>
    <t>-2128628978</t>
  </si>
  <si>
    <t>210100001</t>
  </si>
  <si>
    <t>Ukončení vodičů v rozváděči nebo na přístroji včetně zapojení průřezu žíly do 2,5 mm2</t>
  </si>
  <si>
    <t>1257938498</t>
  </si>
  <si>
    <t>210100002</t>
  </si>
  <si>
    <t>Ukončení vodičů v rozváděči nebo na přístroji včetně zapojení průřezu žíly do 6 mm2</t>
  </si>
  <si>
    <t>915263458</t>
  </si>
  <si>
    <t>741313131</t>
  </si>
  <si>
    <t>Montáž zásuvek průmyslových nástěnných provedení IP 67 2P+PE 16 A</t>
  </si>
  <si>
    <t>140878867</t>
  </si>
  <si>
    <t>35811257</t>
  </si>
  <si>
    <t xml:space="preserve">zásuvka nástěnná  s ochran.kolíkem ,víčkem</t>
  </si>
  <si>
    <t>-1534798284</t>
  </si>
  <si>
    <t>741210004</t>
  </si>
  <si>
    <t>Montáž rozvodnice oceloplechová nebo plastová běžná do 150 kg</t>
  </si>
  <si>
    <t>845599717</t>
  </si>
  <si>
    <t>1261 MR1</t>
  </si>
  <si>
    <t>Rozvaděč RK- dle výkresu č.03</t>
  </si>
  <si>
    <t>1329286765</t>
  </si>
  <si>
    <t>210220301</t>
  </si>
  <si>
    <t>Montáž svorek hromosvodných se 2 šrouby</t>
  </si>
  <si>
    <t>-413873815</t>
  </si>
  <si>
    <t>35441885</t>
  </si>
  <si>
    <t>svorka spojovací pro lano D 9-12 mm (bleicherd)</t>
  </si>
  <si>
    <t>128</t>
  </si>
  <si>
    <t>-1303386628</t>
  </si>
  <si>
    <t>210220451</t>
  </si>
  <si>
    <t>Montáž vedení hromosvodné - ochranného pospojování volně nebo pod omítku</t>
  </si>
  <si>
    <t>-457767467</t>
  </si>
  <si>
    <t>34140826</t>
  </si>
  <si>
    <t>vodič silový s Cu jádrem 6mm2</t>
  </si>
  <si>
    <t>471504377</t>
  </si>
  <si>
    <t>-2078482567</t>
  </si>
  <si>
    <t>34140825</t>
  </si>
  <si>
    <t xml:space="preserve">vodič silový s Cu jádrem  CY H07 V-U 4mm2</t>
  </si>
  <si>
    <t>1062354814</t>
  </si>
  <si>
    <t>210812011</t>
  </si>
  <si>
    <t>Montáž kabel Cu plný kulatý do 1 kV 3x1,5 až 6 mm2 uložený volně nebo v liště (CYKY)</t>
  </si>
  <si>
    <t>-1743510221</t>
  </si>
  <si>
    <t>34111030</t>
  </si>
  <si>
    <t xml:space="preserve">kabel silový s Cu jádrem CYKY 3-J   3x1,5mm2</t>
  </si>
  <si>
    <t>526848176</t>
  </si>
  <si>
    <t>27,8260869565217*1,15 'Přepočtené koeficientem množství</t>
  </si>
  <si>
    <t>210813011</t>
  </si>
  <si>
    <t>Montáž kabel Cu plný kulatý do 1 kV 3x1,5 až 6 mm2 uložený pevně (CYKY)</t>
  </si>
  <si>
    <t>-714096739</t>
  </si>
  <si>
    <t>341110300</t>
  </si>
  <si>
    <t xml:space="preserve">kabel silový s Cu jádrem CYKY 3-O   3x1,5mm2</t>
  </si>
  <si>
    <t>428727939</t>
  </si>
  <si>
    <t>6,95652173913044*1,15 'Přepočtené koeficientem množství</t>
  </si>
  <si>
    <t>210813031</t>
  </si>
  <si>
    <t>Montáž kabel Cu plný kulatý 5x1,5 až 4mm2 uložený pevně (CYKY)</t>
  </si>
  <si>
    <t>-1199501443</t>
  </si>
  <si>
    <t>34111090</t>
  </si>
  <si>
    <t>kabel silový s Cu jádrem 1 kV 5x1,5mm2</t>
  </si>
  <si>
    <t>1270085896</t>
  </si>
  <si>
    <t>10,4347826086957*1,15 'Přepočtené koeficientem množství</t>
  </si>
  <si>
    <t>210813001</t>
  </si>
  <si>
    <t xml:space="preserve">Montáž kabel Cu  uložený pevně (JYKY) a AL folií 2*1 mm</t>
  </si>
  <si>
    <t>-1560334453</t>
  </si>
  <si>
    <t>34121580</t>
  </si>
  <si>
    <t xml:space="preserve">kabel sdělovací JYTY AL lam.folií  2x1mm</t>
  </si>
  <si>
    <t>-255851507</t>
  </si>
  <si>
    <t>31,304347826087*1,15 'Přepočtené koeficientem množství</t>
  </si>
  <si>
    <t>210290741</t>
  </si>
  <si>
    <t>Montáž zpětná elektromotorů do 1 kW s přenesením do vzdálenosti 5 m</t>
  </si>
  <si>
    <t>1225275466</t>
  </si>
  <si>
    <t>21090R1</t>
  </si>
  <si>
    <t>El.připojení servomotoru reg.ventilu -ovl. tříbodové</t>
  </si>
  <si>
    <t>227361901</t>
  </si>
  <si>
    <t>210271R1</t>
  </si>
  <si>
    <t>Montáž čídel teploty</t>
  </si>
  <si>
    <t>-1667644326</t>
  </si>
  <si>
    <t>OST</t>
  </si>
  <si>
    <t>Ostatní HZS</t>
  </si>
  <si>
    <t>HZS010</t>
  </si>
  <si>
    <t>Revize zařízení elektro</t>
  </si>
  <si>
    <t>512</t>
  </si>
  <si>
    <t>-692770935</t>
  </si>
  <si>
    <t>HZS 020</t>
  </si>
  <si>
    <t>Dokumentace skut.provedení stavby</t>
  </si>
  <si>
    <t>385658235</t>
  </si>
  <si>
    <t>HZS 030</t>
  </si>
  <si>
    <t>Položkově nezpecifikované práce při montáži elektro</t>
  </si>
  <si>
    <t>1548608554</t>
  </si>
  <si>
    <t>04 - Vedlejší rozpočtové náklady</t>
  </si>
  <si>
    <t>VRN - Vedlejší rozpočtové náklady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</si>
  <si>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</si>
  <si>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</si>
  <si>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</si>
  <si>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</si>
  <si>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>VRN</t>
  </si>
  <si>
    <t>VRN2</t>
  </si>
  <si>
    <t>Příprava staveniště</t>
  </si>
  <si>
    <t>020001000</t>
  </si>
  <si>
    <t>1024</t>
  </si>
  <si>
    <t>1851514217</t>
  </si>
  <si>
    <t>VRN3</t>
  </si>
  <si>
    <t>Zařízení staveniště</t>
  </si>
  <si>
    <t>035103001</t>
  </si>
  <si>
    <t>Pronájem ploch</t>
  </si>
  <si>
    <t>-956319026</t>
  </si>
  <si>
    <t>VRN4</t>
  </si>
  <si>
    <t>Inženýrská činnost</t>
  </si>
  <si>
    <t>041103000</t>
  </si>
  <si>
    <t>Autorský dozor projektanta</t>
  </si>
  <si>
    <t>-1843036253</t>
  </si>
  <si>
    <t>041203000</t>
  </si>
  <si>
    <t>Technický dozor investora</t>
  </si>
  <si>
    <t>-2007140687</t>
  </si>
  <si>
    <t>041403000</t>
  </si>
  <si>
    <t>Koordinátor BOZP na staveništi</t>
  </si>
  <si>
    <t>-1686230173</t>
  </si>
  <si>
    <t>045002000</t>
  </si>
  <si>
    <t>Kompletační a koordinační činnost</t>
  </si>
  <si>
    <t>176498090</t>
  </si>
  <si>
    <t>VRN7</t>
  </si>
  <si>
    <t>Provozní vlivy</t>
  </si>
  <si>
    <t>070001000</t>
  </si>
  <si>
    <t>-280578804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</si>
</sst>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2" borderId="19" xfId="0" applyFont="1" applyFill="1" applyBorder="1" applyAlignment="1" applyProtection="1">
      <alignment horizontal="left" vertical="center"/>
      <protection locked="0"/>
    </xf>
    <xf numFmtId="0" fontId="3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29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L14" s="20"/>
      <c r="AM14" s="20"/>
      <c r="AN14" s="32" t="s">
        <v>29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32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32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34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39</v>
      </c>
      <c r="E29" s="44"/>
      <c r="F29" s="30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2" customFormat="1" ht="14.4" customHeight="1">
      <c r="B30" s="43"/>
      <c r="C30" s="44"/>
      <c r="D30" s="44"/>
      <c r="E30" s="44"/>
      <c r="F30" s="30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2" customFormat="1" ht="14.4" customHeight="1">
      <c r="B31" s="43"/>
      <c r="C31" s="44"/>
      <c r="D31" s="44"/>
      <c r="E31" s="44"/>
      <c r="F31" s="30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2" customFormat="1" ht="14.4" customHeight="1">
      <c r="B32" s="43"/>
      <c r="C32" s="44"/>
      <c r="D32" s="44"/>
      <c r="E32" s="44"/>
      <c r="F32" s="30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2" customFormat="1" ht="14.4" customHeight="1">
      <c r="B33" s="43"/>
      <c r="C33" s="44"/>
      <c r="D33" s="44"/>
      <c r="E33" s="44"/>
      <c r="F33" s="30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9"/>
    </row>
    <row r="35" s="1" customFormat="1" ht="25.92" customHeight="1"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14.4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</row>
    <row r="38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1" customFormat="1" ht="14.4" customHeight="1">
      <c r="B49" s="36"/>
      <c r="C49" s="37"/>
      <c r="D49" s="56" t="s">
        <v>48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49</v>
      </c>
      <c r="AI49" s="57"/>
      <c r="AJ49" s="57"/>
      <c r="AK49" s="57"/>
      <c r="AL49" s="57"/>
      <c r="AM49" s="57"/>
      <c r="AN49" s="57"/>
      <c r="AO49" s="57"/>
      <c r="AP49" s="37"/>
      <c r="AQ49" s="37"/>
      <c r="AR49" s="4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1" customFormat="1">
      <c r="B60" s="36"/>
      <c r="C60" s="37"/>
      <c r="D60" s="58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58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58" t="s">
        <v>50</v>
      </c>
      <c r="AI60" s="39"/>
      <c r="AJ60" s="39"/>
      <c r="AK60" s="39"/>
      <c r="AL60" s="39"/>
      <c r="AM60" s="58" t="s">
        <v>51</v>
      </c>
      <c r="AN60" s="39"/>
      <c r="AO60" s="39"/>
      <c r="AP60" s="37"/>
      <c r="AQ60" s="37"/>
      <c r="AR60" s="41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1" customFormat="1">
      <c r="B64" s="36"/>
      <c r="C64" s="37"/>
      <c r="D64" s="56" t="s">
        <v>52</v>
      </c>
      <c r="E64" s="57"/>
      <c r="F64" s="57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6" t="s">
        <v>53</v>
      </c>
      <c r="AI64" s="57"/>
      <c r="AJ64" s="57"/>
      <c r="AK64" s="57"/>
      <c r="AL64" s="57"/>
      <c r="AM64" s="57"/>
      <c r="AN64" s="57"/>
      <c r="AO64" s="57"/>
      <c r="AP64" s="37"/>
      <c r="AQ64" s="37"/>
      <c r="AR64" s="41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1" customFormat="1">
      <c r="B75" s="36"/>
      <c r="C75" s="37"/>
      <c r="D75" s="58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58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58" t="s">
        <v>50</v>
      </c>
      <c r="AI75" s="39"/>
      <c r="AJ75" s="39"/>
      <c r="AK75" s="39"/>
      <c r="AL75" s="39"/>
      <c r="AM75" s="58" t="s">
        <v>51</v>
      </c>
      <c r="AN75" s="39"/>
      <c r="AO75" s="39"/>
      <c r="AP75" s="37"/>
      <c r="AQ75" s="37"/>
      <c r="AR75" s="41"/>
    </row>
    <row r="76" s="1" customFormat="1"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</row>
    <row r="77" s="1" customFormat="1" ht="6.96" customHeight="1"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41"/>
    </row>
    <row r="81" s="1" customFormat="1" ht="6.96" customHeight="1"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41"/>
    </row>
    <row r="82" s="1" customFormat="1" ht="24.96" customHeight="1">
      <c r="B82" s="36"/>
      <c r="C82" s="21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</row>
    <row r="84" s="3" customFormat="1" ht="12" customHeight="1">
      <c r="B84" s="63"/>
      <c r="C84" s="30" t="s">
        <v>13</v>
      </c>
      <c r="D84" s="64"/>
      <c r="E84" s="64"/>
      <c r="F84" s="64"/>
      <c r="G84" s="64"/>
      <c r="H84" s="64"/>
      <c r="I84" s="64"/>
      <c r="J84" s="64"/>
      <c r="K84" s="64"/>
      <c r="L84" s="64" t="str">
        <f>K5</f>
        <v>JP534</v>
      </c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5"/>
    </row>
    <row r="85" s="4" customFormat="1" ht="36.96" customHeight="1">
      <c r="B85" s="66"/>
      <c r="C85" s="67" t="s">
        <v>16</v>
      </c>
      <c r="D85" s="68"/>
      <c r="E85" s="68"/>
      <c r="F85" s="68"/>
      <c r="G85" s="68"/>
      <c r="H85" s="68"/>
      <c r="I85" s="68"/>
      <c r="J85" s="68"/>
      <c r="K85" s="68"/>
      <c r="L85" s="69" t="str">
        <f>K6</f>
        <v>Rekonstrukce kotelny v domě Komenského 384/40-Šternberk</v>
      </c>
      <c r="M85" s="68"/>
      <c r="N85" s="68"/>
      <c r="O85" s="68"/>
      <c r="P85" s="68"/>
      <c r="Q85" s="68"/>
      <c r="R85" s="68"/>
      <c r="S85" s="68"/>
      <c r="T85" s="68"/>
      <c r="U85" s="68"/>
      <c r="V85" s="68"/>
      <c r="W85" s="68"/>
      <c r="X85" s="68"/>
      <c r="Y85" s="68"/>
      <c r="Z85" s="68"/>
      <c r="AA85" s="68"/>
      <c r="AB85" s="68"/>
      <c r="AC85" s="68"/>
      <c r="AD85" s="68"/>
      <c r="AE85" s="68"/>
      <c r="AF85" s="68"/>
      <c r="AG85" s="68"/>
      <c r="AH85" s="68"/>
      <c r="AI85" s="68"/>
      <c r="AJ85" s="68"/>
      <c r="AK85" s="68"/>
      <c r="AL85" s="68"/>
      <c r="AM85" s="68"/>
      <c r="AN85" s="68"/>
      <c r="AO85" s="68"/>
      <c r="AP85" s="68"/>
      <c r="AQ85" s="68"/>
      <c r="AR85" s="70"/>
    </row>
    <row r="86" s="1" customFormat="1" ht="6.96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</row>
    <row r="87" s="1" customFormat="1" ht="12" customHeight="1">
      <c r="B87" s="36"/>
      <c r="C87" s="30" t="s">
        <v>20</v>
      </c>
      <c r="D87" s="37"/>
      <c r="E87" s="37"/>
      <c r="F87" s="37"/>
      <c r="G87" s="37"/>
      <c r="H87" s="37"/>
      <c r="I87" s="37"/>
      <c r="J87" s="37"/>
      <c r="K87" s="37"/>
      <c r="L87" s="71" t="str">
        <f>IF(K8="","",K8)</f>
        <v>Komenského 384/40,Šternberk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0" t="s">
        <v>22</v>
      </c>
      <c r="AJ87" s="37"/>
      <c r="AK87" s="37"/>
      <c r="AL87" s="37"/>
      <c r="AM87" s="72" t="str">
        <f>IF(AN8= "","",AN8)</f>
        <v>4. 4. 2019</v>
      </c>
      <c r="AN87" s="72"/>
      <c r="AO87" s="37"/>
      <c r="AP87" s="37"/>
      <c r="AQ87" s="37"/>
      <c r="AR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</row>
    <row r="89" s="1" customFormat="1" ht="15.15" customHeight="1">
      <c r="B89" s="36"/>
      <c r="C89" s="30" t="s">
        <v>24</v>
      </c>
      <c r="D89" s="37"/>
      <c r="E89" s="37"/>
      <c r="F89" s="37"/>
      <c r="G89" s="37"/>
      <c r="H89" s="37"/>
      <c r="I89" s="37"/>
      <c r="J89" s="37"/>
      <c r="K89" s="37"/>
      <c r="L89" s="64" t="str">
        <f>IF(E11= "","",E11)</f>
        <v>Městský úřad Šternberk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0" t="s">
        <v>30</v>
      </c>
      <c r="AJ89" s="37"/>
      <c r="AK89" s="37"/>
      <c r="AL89" s="37"/>
      <c r="AM89" s="73" t="str">
        <f>IF(E17="","",E17)</f>
        <v>ing.Miroslav Machalec</v>
      </c>
      <c r="AN89" s="64"/>
      <c r="AO89" s="64"/>
      <c r="AP89" s="64"/>
      <c r="AQ89" s="37"/>
      <c r="AR89" s="41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</row>
    <row r="90" s="1" customFormat="1" ht="15.15" customHeight="1">
      <c r="B90" s="36"/>
      <c r="C90" s="30" t="s">
        <v>28</v>
      </c>
      <c r="D90" s="37"/>
      <c r="E90" s="37"/>
      <c r="F90" s="37"/>
      <c r="G90" s="37"/>
      <c r="H90" s="37"/>
      <c r="I90" s="37"/>
      <c r="J90" s="37"/>
      <c r="K90" s="37"/>
      <c r="L90" s="6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0" t="s">
        <v>33</v>
      </c>
      <c r="AJ90" s="37"/>
      <c r="AK90" s="37"/>
      <c r="AL90" s="37"/>
      <c r="AM90" s="73" t="str">
        <f>IF(E20="","",E20)</f>
        <v>ing.Miroslav Machalec</v>
      </c>
      <c r="AN90" s="64"/>
      <c r="AO90" s="64"/>
      <c r="AP90" s="64"/>
      <c r="AQ90" s="37"/>
      <c r="AR90" s="41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</row>
    <row r="91" s="1" customFormat="1" ht="10.8" customHeight="1"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2"/>
      <c r="AT91" s="83"/>
      <c r="AU91" s="84"/>
      <c r="AV91" s="84"/>
      <c r="AW91" s="84"/>
      <c r="AX91" s="84"/>
      <c r="AY91" s="84"/>
      <c r="AZ91" s="84"/>
      <c r="BA91" s="84"/>
      <c r="BB91" s="84"/>
      <c r="BC91" s="84"/>
      <c r="BD91" s="85"/>
    </row>
    <row r="92" s="1" customFormat="1" ht="29.28" customHeight="1">
      <c r="B92" s="36"/>
      <c r="C92" s="86" t="s">
        <v>56</v>
      </c>
      <c r="D92" s="87"/>
      <c r="E92" s="87"/>
      <c r="F92" s="87"/>
      <c r="G92" s="87"/>
      <c r="H92" s="88"/>
      <c r="I92" s="89" t="s">
        <v>57</v>
      </c>
      <c r="J92" s="87"/>
      <c r="K92" s="87"/>
      <c r="L92" s="87"/>
      <c r="M92" s="87"/>
      <c r="N92" s="87"/>
      <c r="O92" s="87"/>
      <c r="P92" s="87"/>
      <c r="Q92" s="87"/>
      <c r="R92" s="87"/>
      <c r="S92" s="87"/>
      <c r="T92" s="87"/>
      <c r="U92" s="87"/>
      <c r="V92" s="87"/>
      <c r="W92" s="87"/>
      <c r="X92" s="87"/>
      <c r="Y92" s="87"/>
      <c r="Z92" s="87"/>
      <c r="AA92" s="87"/>
      <c r="AB92" s="87"/>
      <c r="AC92" s="87"/>
      <c r="AD92" s="87"/>
      <c r="AE92" s="87"/>
      <c r="AF92" s="87"/>
      <c r="AG92" s="90" t="s">
        <v>58</v>
      </c>
      <c r="AH92" s="87"/>
      <c r="AI92" s="87"/>
      <c r="AJ92" s="87"/>
      <c r="AK92" s="87"/>
      <c r="AL92" s="87"/>
      <c r="AM92" s="87"/>
      <c r="AN92" s="89" t="s">
        <v>59</v>
      </c>
      <c r="AO92" s="87"/>
      <c r="AP92" s="91"/>
      <c r="AQ92" s="92" t="s">
        <v>60</v>
      </c>
      <c r="AR92" s="41"/>
      <c r="AS92" s="93" t="s">
        <v>61</v>
      </c>
      <c r="AT92" s="94" t="s">
        <v>62</v>
      </c>
      <c r="AU92" s="94" t="s">
        <v>63</v>
      </c>
      <c r="AV92" s="94" t="s">
        <v>64</v>
      </c>
      <c r="AW92" s="94" t="s">
        <v>65</v>
      </c>
      <c r="AX92" s="94" t="s">
        <v>66</v>
      </c>
      <c r="AY92" s="94" t="s">
        <v>67</v>
      </c>
      <c r="AZ92" s="94" t="s">
        <v>68</v>
      </c>
      <c r="BA92" s="94" t="s">
        <v>69</v>
      </c>
      <c r="BB92" s="94" t="s">
        <v>70</v>
      </c>
      <c r="BC92" s="94" t="s">
        <v>71</v>
      </c>
      <c r="BD92" s="95" t="s">
        <v>72</v>
      </c>
    </row>
    <row r="93" s="1" customFormat="1" ht="10.8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96"/>
      <c r="AT93" s="97"/>
      <c r="AU93" s="97"/>
      <c r="AV93" s="97"/>
      <c r="AW93" s="97"/>
      <c r="AX93" s="97"/>
      <c r="AY93" s="97"/>
      <c r="AZ93" s="97"/>
      <c r="BA93" s="97"/>
      <c r="BB93" s="97"/>
      <c r="BC93" s="97"/>
      <c r="BD93" s="98"/>
    </row>
    <row r="94" s="5" customFormat="1" ht="32.4" customHeight="1">
      <c r="B94" s="99"/>
      <c r="C94" s="100" t="s">
        <v>73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02">
        <f>ROUND(SUM(AG95:AG98),2)</f>
        <v>0</v>
      </c>
      <c r="AH94" s="102"/>
      <c r="AI94" s="102"/>
      <c r="AJ94" s="102"/>
      <c r="AK94" s="102"/>
      <c r="AL94" s="102"/>
      <c r="AM94" s="102"/>
      <c r="AN94" s="103">
        <f>SUM(AG94,AT94)</f>
        <v>0</v>
      </c>
      <c r="AO94" s="103"/>
      <c r="AP94" s="103"/>
      <c r="AQ94" s="104" t="s">
        <v>1</v>
      </c>
      <c r="AR94" s="105"/>
      <c r="AS94" s="106">
        <f>ROUND(SUM(AS95:AS98),2)</f>
        <v>0</v>
      </c>
      <c r="AT94" s="107">
        <f>ROUND(SUM(AV94:AW94),2)</f>
        <v>0</v>
      </c>
      <c r="AU94" s="108">
        <f>ROUND(SUM(AU95:AU98),5)</f>
        <v>0</v>
      </c>
      <c r="AV94" s="107">
        <f>ROUND(AZ94*L29,2)</f>
        <v>0</v>
      </c>
      <c r="AW94" s="107">
        <f>ROUND(BA94*L30,2)</f>
        <v>0</v>
      </c>
      <c r="AX94" s="107">
        <f>ROUND(BB94*L29,2)</f>
        <v>0</v>
      </c>
      <c r="AY94" s="107">
        <f>ROUND(BC94*L30,2)</f>
        <v>0</v>
      </c>
      <c r="AZ94" s="107">
        <f>ROUND(SUM(AZ95:AZ98),2)</f>
        <v>0</v>
      </c>
      <c r="BA94" s="107">
        <f>ROUND(SUM(BA95:BA98),2)</f>
        <v>0</v>
      </c>
      <c r="BB94" s="107">
        <f>ROUND(SUM(BB95:BB98),2)</f>
        <v>0</v>
      </c>
      <c r="BC94" s="107">
        <f>ROUND(SUM(BC95:BC98),2)</f>
        <v>0</v>
      </c>
      <c r="BD94" s="109">
        <f>ROUND(SUM(BD95:BD98),2)</f>
        <v>0</v>
      </c>
      <c r="BS94" s="110" t="s">
        <v>74</v>
      </c>
      <c r="BT94" s="110" t="s">
        <v>75</v>
      </c>
      <c r="BU94" s="111" t="s">
        <v>76</v>
      </c>
      <c r="BV94" s="110" t="s">
        <v>77</v>
      </c>
      <c r="BW94" s="110" t="s">
        <v>5</v>
      </c>
      <c r="BX94" s="110" t="s">
        <v>78</v>
      </c>
      <c r="CL94" s="110" t="s">
        <v>1</v>
      </c>
    </row>
    <row r="95" s="6" customFormat="1" ht="16.5" customHeight="1">
      <c r="A95" s="112" t="s">
        <v>79</v>
      </c>
      <c r="B95" s="113"/>
      <c r="C95" s="114"/>
      <c r="D95" s="115" t="s">
        <v>80</v>
      </c>
      <c r="E95" s="115"/>
      <c r="F95" s="115"/>
      <c r="G95" s="115"/>
      <c r="H95" s="115"/>
      <c r="I95" s="116"/>
      <c r="J95" s="115" t="s">
        <v>81</v>
      </c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5"/>
      <c r="Z95" s="115"/>
      <c r="AA95" s="115"/>
      <c r="AB95" s="115"/>
      <c r="AC95" s="115"/>
      <c r="AD95" s="115"/>
      <c r="AE95" s="115"/>
      <c r="AF95" s="115"/>
      <c r="AG95" s="117">
        <f>'01 - Stavební úpravy'!J30</f>
        <v>0</v>
      </c>
      <c r="AH95" s="116"/>
      <c r="AI95" s="116"/>
      <c r="AJ95" s="116"/>
      <c r="AK95" s="116"/>
      <c r="AL95" s="116"/>
      <c r="AM95" s="116"/>
      <c r="AN95" s="117">
        <f>SUM(AG95,AT95)</f>
        <v>0</v>
      </c>
      <c r="AO95" s="116"/>
      <c r="AP95" s="116"/>
      <c r="AQ95" s="118" t="s">
        <v>82</v>
      </c>
      <c r="AR95" s="119"/>
      <c r="AS95" s="120">
        <v>0</v>
      </c>
      <c r="AT95" s="121">
        <f>ROUND(SUM(AV95:AW95),2)</f>
        <v>0</v>
      </c>
      <c r="AU95" s="122">
        <f>'01 - Stavební úpravy'!P126</f>
        <v>0</v>
      </c>
      <c r="AV95" s="121">
        <f>'01 - Stavební úpravy'!J33</f>
        <v>0</v>
      </c>
      <c r="AW95" s="121">
        <f>'01 - Stavební úpravy'!J34</f>
        <v>0</v>
      </c>
      <c r="AX95" s="121">
        <f>'01 - Stavební úpravy'!J35</f>
        <v>0</v>
      </c>
      <c r="AY95" s="121">
        <f>'01 - Stavební úpravy'!J36</f>
        <v>0</v>
      </c>
      <c r="AZ95" s="121">
        <f>'01 - Stavební úpravy'!F33</f>
        <v>0</v>
      </c>
      <c r="BA95" s="121">
        <f>'01 - Stavební úpravy'!F34</f>
        <v>0</v>
      </c>
      <c r="BB95" s="121">
        <f>'01 - Stavební úpravy'!F35</f>
        <v>0</v>
      </c>
      <c r="BC95" s="121">
        <f>'01 - Stavební úpravy'!F36</f>
        <v>0</v>
      </c>
      <c r="BD95" s="123">
        <f>'01 - Stavební úpravy'!F37</f>
        <v>0</v>
      </c>
      <c r="BT95" s="124" t="s">
        <v>83</v>
      </c>
      <c r="BV95" s="124" t="s">
        <v>77</v>
      </c>
      <c r="BW95" s="124" t="s">
        <v>84</v>
      </c>
      <c r="BX95" s="124" t="s">
        <v>5</v>
      </c>
      <c r="CL95" s="124" t="s">
        <v>1</v>
      </c>
      <c r="CM95" s="124" t="s">
        <v>83</v>
      </c>
    </row>
    <row r="96" s="6" customFormat="1" ht="16.5" customHeight="1">
      <c r="A96" s="112" t="s">
        <v>79</v>
      </c>
      <c r="B96" s="113"/>
      <c r="C96" s="114"/>
      <c r="D96" s="115" t="s">
        <v>85</v>
      </c>
      <c r="E96" s="115"/>
      <c r="F96" s="115"/>
      <c r="G96" s="115"/>
      <c r="H96" s="115"/>
      <c r="I96" s="116"/>
      <c r="J96" s="115" t="s">
        <v>86</v>
      </c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  <c r="Z96" s="115"/>
      <c r="AA96" s="115"/>
      <c r="AB96" s="115"/>
      <c r="AC96" s="115"/>
      <c r="AD96" s="115"/>
      <c r="AE96" s="115"/>
      <c r="AF96" s="115"/>
      <c r="AG96" s="117">
        <f>'02 - Vytápění a plyn'!J30</f>
        <v>0</v>
      </c>
      <c r="AH96" s="116"/>
      <c r="AI96" s="116"/>
      <c r="AJ96" s="116"/>
      <c r="AK96" s="116"/>
      <c r="AL96" s="116"/>
      <c r="AM96" s="116"/>
      <c r="AN96" s="117">
        <f>SUM(AG96,AT96)</f>
        <v>0</v>
      </c>
      <c r="AO96" s="116"/>
      <c r="AP96" s="116"/>
      <c r="AQ96" s="118" t="s">
        <v>82</v>
      </c>
      <c r="AR96" s="119"/>
      <c r="AS96" s="120">
        <v>0</v>
      </c>
      <c r="AT96" s="121">
        <f>ROUND(SUM(AV96:AW96),2)</f>
        <v>0</v>
      </c>
      <c r="AU96" s="122">
        <f>'02 - Vytápění a plyn'!P122</f>
        <v>0</v>
      </c>
      <c r="AV96" s="121">
        <f>'02 - Vytápění a plyn'!J33</f>
        <v>0</v>
      </c>
      <c r="AW96" s="121">
        <f>'02 - Vytápění a plyn'!J34</f>
        <v>0</v>
      </c>
      <c r="AX96" s="121">
        <f>'02 - Vytápění a plyn'!J35</f>
        <v>0</v>
      </c>
      <c r="AY96" s="121">
        <f>'02 - Vytápění a plyn'!J36</f>
        <v>0</v>
      </c>
      <c r="AZ96" s="121">
        <f>'02 - Vytápění a plyn'!F33</f>
        <v>0</v>
      </c>
      <c r="BA96" s="121">
        <f>'02 - Vytápění a plyn'!F34</f>
        <v>0</v>
      </c>
      <c r="BB96" s="121">
        <f>'02 - Vytápění a plyn'!F35</f>
        <v>0</v>
      </c>
      <c r="BC96" s="121">
        <f>'02 - Vytápění a plyn'!F36</f>
        <v>0</v>
      </c>
      <c r="BD96" s="123">
        <f>'02 - Vytápění a plyn'!F37</f>
        <v>0</v>
      </c>
      <c r="BT96" s="124" t="s">
        <v>83</v>
      </c>
      <c r="BV96" s="124" t="s">
        <v>77</v>
      </c>
      <c r="BW96" s="124" t="s">
        <v>87</v>
      </c>
      <c r="BX96" s="124" t="s">
        <v>5</v>
      </c>
      <c r="CL96" s="124" t="s">
        <v>1</v>
      </c>
      <c r="CM96" s="124" t="s">
        <v>83</v>
      </c>
    </row>
    <row r="97" s="6" customFormat="1" ht="16.5" customHeight="1">
      <c r="A97" s="112" t="s">
        <v>79</v>
      </c>
      <c r="B97" s="113"/>
      <c r="C97" s="114"/>
      <c r="D97" s="115" t="s">
        <v>88</v>
      </c>
      <c r="E97" s="115"/>
      <c r="F97" s="115"/>
      <c r="G97" s="115"/>
      <c r="H97" s="115"/>
      <c r="I97" s="116"/>
      <c r="J97" s="115" t="s">
        <v>89</v>
      </c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115"/>
      <c r="X97" s="115"/>
      <c r="Y97" s="115"/>
      <c r="Z97" s="115"/>
      <c r="AA97" s="115"/>
      <c r="AB97" s="115"/>
      <c r="AC97" s="115"/>
      <c r="AD97" s="115"/>
      <c r="AE97" s="115"/>
      <c r="AF97" s="115"/>
      <c r="AG97" s="117">
        <f>'03 - Elektroinstalace vč.M+R'!J30</f>
        <v>0</v>
      </c>
      <c r="AH97" s="116"/>
      <c r="AI97" s="116"/>
      <c r="AJ97" s="116"/>
      <c r="AK97" s="116"/>
      <c r="AL97" s="116"/>
      <c r="AM97" s="116"/>
      <c r="AN97" s="117">
        <f>SUM(AG97,AT97)</f>
        <v>0</v>
      </c>
      <c r="AO97" s="116"/>
      <c r="AP97" s="116"/>
      <c r="AQ97" s="118" t="s">
        <v>82</v>
      </c>
      <c r="AR97" s="119"/>
      <c r="AS97" s="120">
        <v>0</v>
      </c>
      <c r="AT97" s="121">
        <f>ROUND(SUM(AV97:AW97),2)</f>
        <v>0</v>
      </c>
      <c r="AU97" s="122">
        <f>'03 - Elektroinstalace vč.M+R'!P122</f>
        <v>0</v>
      </c>
      <c r="AV97" s="121">
        <f>'03 - Elektroinstalace vč.M+R'!J33</f>
        <v>0</v>
      </c>
      <c r="AW97" s="121">
        <f>'03 - Elektroinstalace vč.M+R'!J34</f>
        <v>0</v>
      </c>
      <c r="AX97" s="121">
        <f>'03 - Elektroinstalace vč.M+R'!J35</f>
        <v>0</v>
      </c>
      <c r="AY97" s="121">
        <f>'03 - Elektroinstalace vč.M+R'!J36</f>
        <v>0</v>
      </c>
      <c r="AZ97" s="121">
        <f>'03 - Elektroinstalace vč.M+R'!F33</f>
        <v>0</v>
      </c>
      <c r="BA97" s="121">
        <f>'03 - Elektroinstalace vč.M+R'!F34</f>
        <v>0</v>
      </c>
      <c r="BB97" s="121">
        <f>'03 - Elektroinstalace vč.M+R'!F35</f>
        <v>0</v>
      </c>
      <c r="BC97" s="121">
        <f>'03 - Elektroinstalace vč.M+R'!F36</f>
        <v>0</v>
      </c>
      <c r="BD97" s="123">
        <f>'03 - Elektroinstalace vč.M+R'!F37</f>
        <v>0</v>
      </c>
      <c r="BT97" s="124" t="s">
        <v>83</v>
      </c>
      <c r="BV97" s="124" t="s">
        <v>77</v>
      </c>
      <c r="BW97" s="124" t="s">
        <v>90</v>
      </c>
      <c r="BX97" s="124" t="s">
        <v>5</v>
      </c>
      <c r="CL97" s="124" t="s">
        <v>1</v>
      </c>
      <c r="CM97" s="124" t="s">
        <v>83</v>
      </c>
    </row>
    <row r="98" s="6" customFormat="1" ht="16.5" customHeight="1">
      <c r="A98" s="112" t="s">
        <v>79</v>
      </c>
      <c r="B98" s="113"/>
      <c r="C98" s="114"/>
      <c r="D98" s="115" t="s">
        <v>91</v>
      </c>
      <c r="E98" s="115"/>
      <c r="F98" s="115"/>
      <c r="G98" s="115"/>
      <c r="H98" s="115"/>
      <c r="I98" s="116"/>
      <c r="J98" s="115" t="s">
        <v>92</v>
      </c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5"/>
      <c r="Z98" s="115"/>
      <c r="AA98" s="115"/>
      <c r="AB98" s="115"/>
      <c r="AC98" s="115"/>
      <c r="AD98" s="115"/>
      <c r="AE98" s="115"/>
      <c r="AF98" s="115"/>
      <c r="AG98" s="117">
        <f>'04 - Vedlejší rozpočtové ...'!J30</f>
        <v>0</v>
      </c>
      <c r="AH98" s="116"/>
      <c r="AI98" s="116"/>
      <c r="AJ98" s="116"/>
      <c r="AK98" s="116"/>
      <c r="AL98" s="116"/>
      <c r="AM98" s="116"/>
      <c r="AN98" s="117">
        <f>SUM(AG98,AT98)</f>
        <v>0</v>
      </c>
      <c r="AO98" s="116"/>
      <c r="AP98" s="116"/>
      <c r="AQ98" s="118" t="s">
        <v>82</v>
      </c>
      <c r="AR98" s="119"/>
      <c r="AS98" s="125">
        <v>0</v>
      </c>
      <c r="AT98" s="126">
        <f>ROUND(SUM(AV98:AW98),2)</f>
        <v>0</v>
      </c>
      <c r="AU98" s="127">
        <f>'04 - Vedlejší rozpočtové ...'!P121</f>
        <v>0</v>
      </c>
      <c r="AV98" s="126">
        <f>'04 - Vedlejší rozpočtové ...'!J33</f>
        <v>0</v>
      </c>
      <c r="AW98" s="126">
        <f>'04 - Vedlejší rozpočtové ...'!J34</f>
        <v>0</v>
      </c>
      <c r="AX98" s="126">
        <f>'04 - Vedlejší rozpočtové ...'!J35</f>
        <v>0</v>
      </c>
      <c r="AY98" s="126">
        <f>'04 - Vedlejší rozpočtové ...'!J36</f>
        <v>0</v>
      </c>
      <c r="AZ98" s="126">
        <f>'04 - Vedlejší rozpočtové ...'!F33</f>
        <v>0</v>
      </c>
      <c r="BA98" s="126">
        <f>'04 - Vedlejší rozpočtové ...'!F34</f>
        <v>0</v>
      </c>
      <c r="BB98" s="126">
        <f>'04 - Vedlejší rozpočtové ...'!F35</f>
        <v>0</v>
      </c>
      <c r="BC98" s="126">
        <f>'04 - Vedlejší rozpočtové ...'!F36</f>
        <v>0</v>
      </c>
      <c r="BD98" s="128">
        <f>'04 - Vedlejší rozpočtové ...'!F37</f>
        <v>0</v>
      </c>
      <c r="BT98" s="124" t="s">
        <v>83</v>
      </c>
      <c r="BV98" s="124" t="s">
        <v>77</v>
      </c>
      <c r="BW98" s="124" t="s">
        <v>93</v>
      </c>
      <c r="BX98" s="124" t="s">
        <v>5</v>
      </c>
      <c r="CL98" s="124" t="s">
        <v>1</v>
      </c>
      <c r="CM98" s="124" t="s">
        <v>83</v>
      </c>
    </row>
    <row r="99" s="1" customFormat="1" ht="30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37"/>
      <c r="AH99" s="37"/>
      <c r="AI99" s="37"/>
      <c r="AJ99" s="37"/>
      <c r="AK99" s="37"/>
      <c r="AL99" s="37"/>
      <c r="AM99" s="37"/>
      <c r="AN99" s="37"/>
      <c r="AO99" s="37"/>
      <c r="AP99" s="37"/>
      <c r="AQ99" s="37"/>
      <c r="AR99" s="41"/>
    </row>
    <row r="100" s="1" customFormat="1" ht="6.96" customHeight="1">
      <c r="B100" s="59"/>
      <c r="C100" s="60"/>
      <c r="D100" s="60"/>
      <c r="E100" s="60"/>
      <c r="F100" s="60"/>
      <c r="G100" s="60"/>
      <c r="H100" s="60"/>
      <c r="I100" s="60"/>
      <c r="J100" s="60"/>
      <c r="K100" s="60"/>
      <c r="L100" s="60"/>
      <c r="M100" s="60"/>
      <c r="N100" s="60"/>
      <c r="O100" s="60"/>
      <c r="P100" s="60"/>
      <c r="Q100" s="60"/>
      <c r="R100" s="60"/>
      <c r="S100" s="60"/>
      <c r="T100" s="60"/>
      <c r="U100" s="60"/>
      <c r="V100" s="60"/>
      <c r="W100" s="60"/>
      <c r="X100" s="60"/>
      <c r="Y100" s="60"/>
      <c r="Z100" s="60"/>
      <c r="AA100" s="60"/>
      <c r="AB100" s="60"/>
      <c r="AC100" s="60"/>
      <c r="AD100" s="60"/>
      <c r="AE100" s="60"/>
      <c r="AF100" s="60"/>
      <c r="AG100" s="60"/>
      <c r="AH100" s="60"/>
      <c r="AI100" s="60"/>
      <c r="AJ100" s="60"/>
      <c r="AK100" s="60"/>
      <c r="AL100" s="60"/>
      <c r="AM100" s="60"/>
      <c r="AN100" s="60"/>
      <c r="AO100" s="60"/>
      <c r="AP100" s="60"/>
      <c r="AQ100" s="60"/>
      <c r="AR100" s="41"/>
    </row>
  </sheetData>
  <sheetProtection sheet="1" formatColumns="0" formatRows="0" objects="1" scenarios="1" spinCount="100000" saltValue="sgMsyD1bwjWs3bVTyb5Q2TAvKf+Lv6rgpmQYvYpOkz6LanGhHkZAxudQxmT6Q9+a6LwcMIeVVpSZsXgeSOizpg==" hashValue="Hw2pBv2B9BFMwb0UY01yuTTbFA7R+8SdupqzPTDG1/gpSnsKh/Mx/iFRNFrgF9W2APtwuBLyGepl1Frb2AU5kA==" algorithmName="SHA-512" password="CC35"/>
  <mergeCells count="54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</mergeCells>
  <hyperlinks>
    <hyperlink ref="A95" location="'01 - Stavební úpravy'!C2" display="/"/>
    <hyperlink ref="A96" location="'02 - Vytápění a plyn'!C2" display="/"/>
    <hyperlink ref="A97" location="'03 - Elektroinstalace vč.M+R'!C2" display="/"/>
    <hyperlink ref="A98" location="'04 - Vedlejší rozpočtové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84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Rekonstrukce kotelny v domě Komenského 384/40-Šternberk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96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4. 4. 2019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31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34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35</v>
      </c>
      <c r="I30" s="137"/>
      <c r="J30" s="147">
        <f>ROUND(J126,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37</v>
      </c>
      <c r="I32" s="149" t="s">
        <v>36</v>
      </c>
      <c r="J32" s="148" t="s">
        <v>38</v>
      </c>
      <c r="L32" s="41"/>
    </row>
    <row r="33" s="1" customFormat="1" ht="14.4" customHeight="1">
      <c r="B33" s="41"/>
      <c r="D33" s="150" t="s">
        <v>39</v>
      </c>
      <c r="E33" s="135" t="s">
        <v>40</v>
      </c>
      <c r="F33" s="151">
        <f>ROUND((SUM(BE126:BE168)),  2)</f>
        <v>0</v>
      </c>
      <c r="I33" s="152">
        <v>0.20999999999999999</v>
      </c>
      <c r="J33" s="151">
        <f>ROUND(((SUM(BE126:BE168))*I33),  2)</f>
        <v>0</v>
      </c>
      <c r="L33" s="41"/>
    </row>
    <row r="34" s="1" customFormat="1" ht="14.4" customHeight="1">
      <c r="B34" s="41"/>
      <c r="E34" s="135" t="s">
        <v>41</v>
      </c>
      <c r="F34" s="151">
        <f>ROUND((SUM(BF126:BF168)),  2)</f>
        <v>0</v>
      </c>
      <c r="I34" s="152">
        <v>0.14999999999999999</v>
      </c>
      <c r="J34" s="151">
        <f>ROUND(((SUM(BF126:BF168))*I34),  2)</f>
        <v>0</v>
      </c>
      <c r="L34" s="41"/>
    </row>
    <row r="35" hidden="1" s="1" customFormat="1" ht="14.4" customHeight="1">
      <c r="B35" s="41"/>
      <c r="E35" s="135" t="s">
        <v>42</v>
      </c>
      <c r="F35" s="151">
        <f>ROUND((SUM(BG126:BG168)),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43</v>
      </c>
      <c r="F36" s="151">
        <f>ROUND((SUM(BH126:BH168)),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44</v>
      </c>
      <c r="F37" s="151">
        <f>ROUND((SUM(BI126:BI168)),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48</v>
      </c>
      <c r="E50" s="162"/>
      <c r="F50" s="162"/>
      <c r="G50" s="161" t="s">
        <v>49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50</v>
      </c>
      <c r="E61" s="165"/>
      <c r="F61" s="166" t="s">
        <v>51</v>
      </c>
      <c r="G61" s="164" t="s">
        <v>50</v>
      </c>
      <c r="H61" s="165"/>
      <c r="I61" s="167"/>
      <c r="J61" s="168" t="s">
        <v>51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52</v>
      </c>
      <c r="E65" s="162"/>
      <c r="F65" s="162"/>
      <c r="G65" s="161" t="s">
        <v>53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50</v>
      </c>
      <c r="E76" s="165"/>
      <c r="F76" s="166" t="s">
        <v>51</v>
      </c>
      <c r="G76" s="164" t="s">
        <v>50</v>
      </c>
      <c r="H76" s="165"/>
      <c r="I76" s="167"/>
      <c r="J76" s="168" t="s">
        <v>51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Rekonstrukce kotelny v domě Komenského 384/40-Šternberk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01 - Stavební úpravy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Komenského 384/40,Šternberk</v>
      </c>
      <c r="G89" s="37"/>
      <c r="H89" s="37"/>
      <c r="I89" s="140" t="s">
        <v>22</v>
      </c>
      <c r="J89" s="72" t="str">
        <f>IF(J12="","",J12)</f>
        <v>4. 4. 2019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Městský úřad Šternberk</v>
      </c>
      <c r="G91" s="37"/>
      <c r="H91" s="37"/>
      <c r="I91" s="140" t="s">
        <v>30</v>
      </c>
      <c r="J91" s="34" t="str">
        <f>E21</f>
        <v>ing.Miroslav Machalec</v>
      </c>
      <c r="K91" s="37"/>
      <c r="L91" s="41"/>
    </row>
    <row r="92" s="1" customFormat="1" ht="27.9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ing.Miroslav Machalec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J126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102</v>
      </c>
      <c r="E97" s="184"/>
      <c r="F97" s="184"/>
      <c r="G97" s="184"/>
      <c r="H97" s="184"/>
      <c r="I97" s="185"/>
      <c r="J97" s="186">
        <f>J127</f>
        <v>0</v>
      </c>
      <c r="K97" s="182"/>
      <c r="L97" s="187"/>
    </row>
    <row r="98" s="9" customFormat="1" ht="19.92" customHeight="1">
      <c r="B98" s="188"/>
      <c r="C98" s="189"/>
      <c r="D98" s="190" t="s">
        <v>103</v>
      </c>
      <c r="E98" s="191"/>
      <c r="F98" s="191"/>
      <c r="G98" s="191"/>
      <c r="H98" s="191"/>
      <c r="I98" s="192"/>
      <c r="J98" s="193">
        <f>J128</f>
        <v>0</v>
      </c>
      <c r="K98" s="189"/>
      <c r="L98" s="194"/>
    </row>
    <row r="99" s="9" customFormat="1" ht="19.92" customHeight="1">
      <c r="B99" s="188"/>
      <c r="C99" s="189"/>
      <c r="D99" s="190" t="s">
        <v>104</v>
      </c>
      <c r="E99" s="191"/>
      <c r="F99" s="191"/>
      <c r="G99" s="191"/>
      <c r="H99" s="191"/>
      <c r="I99" s="192"/>
      <c r="J99" s="193">
        <f>J131</f>
        <v>0</v>
      </c>
      <c r="K99" s="189"/>
      <c r="L99" s="194"/>
    </row>
    <row r="100" s="9" customFormat="1" ht="19.92" customHeight="1">
      <c r="B100" s="188"/>
      <c r="C100" s="189"/>
      <c r="D100" s="190" t="s">
        <v>105</v>
      </c>
      <c r="E100" s="191"/>
      <c r="F100" s="191"/>
      <c r="G100" s="191"/>
      <c r="H100" s="191"/>
      <c r="I100" s="192"/>
      <c r="J100" s="193">
        <f>J135</f>
        <v>0</v>
      </c>
      <c r="K100" s="189"/>
      <c r="L100" s="194"/>
    </row>
    <row r="101" s="9" customFormat="1" ht="19.92" customHeight="1">
      <c r="B101" s="188"/>
      <c r="C101" s="189"/>
      <c r="D101" s="190" t="s">
        <v>106</v>
      </c>
      <c r="E101" s="191"/>
      <c r="F101" s="191"/>
      <c r="G101" s="191"/>
      <c r="H101" s="191"/>
      <c r="I101" s="192"/>
      <c r="J101" s="193">
        <f>J137</f>
        <v>0</v>
      </c>
      <c r="K101" s="189"/>
      <c r="L101" s="194"/>
    </row>
    <row r="102" s="9" customFormat="1" ht="19.92" customHeight="1">
      <c r="B102" s="188"/>
      <c r="C102" s="189"/>
      <c r="D102" s="190" t="s">
        <v>107</v>
      </c>
      <c r="E102" s="191"/>
      <c r="F102" s="191"/>
      <c r="G102" s="191"/>
      <c r="H102" s="191"/>
      <c r="I102" s="192"/>
      <c r="J102" s="193">
        <f>J139</f>
        <v>0</v>
      </c>
      <c r="K102" s="189"/>
      <c r="L102" s="194"/>
    </row>
    <row r="103" s="9" customFormat="1" ht="19.92" customHeight="1">
      <c r="B103" s="188"/>
      <c r="C103" s="189"/>
      <c r="D103" s="190" t="s">
        <v>108</v>
      </c>
      <c r="E103" s="191"/>
      <c r="F103" s="191"/>
      <c r="G103" s="191"/>
      <c r="H103" s="191"/>
      <c r="I103" s="192"/>
      <c r="J103" s="193">
        <f>J149</f>
        <v>0</v>
      </c>
      <c r="K103" s="189"/>
      <c r="L103" s="194"/>
    </row>
    <row r="104" s="8" customFormat="1" ht="24.96" customHeight="1">
      <c r="B104" s="181"/>
      <c r="C104" s="182"/>
      <c r="D104" s="183" t="s">
        <v>109</v>
      </c>
      <c r="E104" s="184"/>
      <c r="F104" s="184"/>
      <c r="G104" s="184"/>
      <c r="H104" s="184"/>
      <c r="I104" s="185"/>
      <c r="J104" s="186">
        <f>J152</f>
        <v>0</v>
      </c>
      <c r="K104" s="182"/>
      <c r="L104" s="187"/>
    </row>
    <row r="105" s="9" customFormat="1" ht="19.92" customHeight="1">
      <c r="B105" s="188"/>
      <c r="C105" s="189"/>
      <c r="D105" s="190" t="s">
        <v>110</v>
      </c>
      <c r="E105" s="191"/>
      <c r="F105" s="191"/>
      <c r="G105" s="191"/>
      <c r="H105" s="191"/>
      <c r="I105" s="192"/>
      <c r="J105" s="193">
        <f>J153</f>
        <v>0</v>
      </c>
      <c r="K105" s="189"/>
      <c r="L105" s="194"/>
    </row>
    <row r="106" s="9" customFormat="1" ht="19.92" customHeight="1">
      <c r="B106" s="188"/>
      <c r="C106" s="189"/>
      <c r="D106" s="190" t="s">
        <v>111</v>
      </c>
      <c r="E106" s="191"/>
      <c r="F106" s="191"/>
      <c r="G106" s="191"/>
      <c r="H106" s="191"/>
      <c r="I106" s="192"/>
      <c r="J106" s="193">
        <f>J157</f>
        <v>0</v>
      </c>
      <c r="K106" s="189"/>
      <c r="L106" s="194"/>
    </row>
    <row r="107" s="1" customFormat="1" ht="21.84" customHeight="1">
      <c r="B107" s="36"/>
      <c r="C107" s="37"/>
      <c r="D107" s="37"/>
      <c r="E107" s="37"/>
      <c r="F107" s="37"/>
      <c r="G107" s="37"/>
      <c r="H107" s="37"/>
      <c r="I107" s="137"/>
      <c r="J107" s="37"/>
      <c r="K107" s="37"/>
      <c r="L107" s="41"/>
    </row>
    <row r="108" s="1" customFormat="1" ht="6.96" customHeight="1">
      <c r="B108" s="59"/>
      <c r="C108" s="60"/>
      <c r="D108" s="60"/>
      <c r="E108" s="60"/>
      <c r="F108" s="60"/>
      <c r="G108" s="60"/>
      <c r="H108" s="60"/>
      <c r="I108" s="171"/>
      <c r="J108" s="60"/>
      <c r="K108" s="60"/>
      <c r="L108" s="41"/>
    </row>
    <row r="112" s="1" customFormat="1" ht="6.96" customHeight="1">
      <c r="B112" s="61"/>
      <c r="C112" s="62"/>
      <c r="D112" s="62"/>
      <c r="E112" s="62"/>
      <c r="F112" s="62"/>
      <c r="G112" s="62"/>
      <c r="H112" s="62"/>
      <c r="I112" s="174"/>
      <c r="J112" s="62"/>
      <c r="K112" s="62"/>
      <c r="L112" s="41"/>
    </row>
    <row r="113" s="1" customFormat="1" ht="24.96" customHeight="1">
      <c r="B113" s="36"/>
      <c r="C113" s="21" t="s">
        <v>112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2" customHeight="1">
      <c r="B115" s="36"/>
      <c r="C115" s="30" t="s">
        <v>16</v>
      </c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6.5" customHeight="1">
      <c r="B116" s="36"/>
      <c r="C116" s="37"/>
      <c r="D116" s="37"/>
      <c r="E116" s="175" t="str">
        <f>E7</f>
        <v>Rekonstrukce kotelny v domě Komenského 384/40-Šternberk</v>
      </c>
      <c r="F116" s="30"/>
      <c r="G116" s="30"/>
      <c r="H116" s="30"/>
      <c r="I116" s="137"/>
      <c r="J116" s="37"/>
      <c r="K116" s="37"/>
      <c r="L116" s="41"/>
    </row>
    <row r="117" s="1" customFormat="1" ht="12" customHeight="1">
      <c r="B117" s="36"/>
      <c r="C117" s="30" t="s">
        <v>95</v>
      </c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16.5" customHeight="1">
      <c r="B118" s="36"/>
      <c r="C118" s="37"/>
      <c r="D118" s="37"/>
      <c r="E118" s="69" t="str">
        <f>E9</f>
        <v>01 - Stavební úpravy</v>
      </c>
      <c r="F118" s="37"/>
      <c r="G118" s="37"/>
      <c r="H118" s="37"/>
      <c r="I118" s="137"/>
      <c r="J118" s="37"/>
      <c r="K118" s="37"/>
      <c r="L118" s="41"/>
    </row>
    <row r="119" s="1" customFormat="1" ht="6.96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" customFormat="1" ht="12" customHeight="1">
      <c r="B120" s="36"/>
      <c r="C120" s="30" t="s">
        <v>20</v>
      </c>
      <c r="D120" s="37"/>
      <c r="E120" s="37"/>
      <c r="F120" s="25" t="str">
        <f>F12</f>
        <v>Komenského 384/40,Šternberk</v>
      </c>
      <c r="G120" s="37"/>
      <c r="H120" s="37"/>
      <c r="I120" s="140" t="s">
        <v>22</v>
      </c>
      <c r="J120" s="72" t="str">
        <f>IF(J12="","",J12)</f>
        <v>4. 4. 2019</v>
      </c>
      <c r="K120" s="37"/>
      <c r="L120" s="41"/>
    </row>
    <row r="121" s="1" customFormat="1" ht="6.96" customHeight="1">
      <c r="B121" s="36"/>
      <c r="C121" s="37"/>
      <c r="D121" s="37"/>
      <c r="E121" s="37"/>
      <c r="F121" s="37"/>
      <c r="G121" s="37"/>
      <c r="H121" s="37"/>
      <c r="I121" s="137"/>
      <c r="J121" s="37"/>
      <c r="K121" s="37"/>
      <c r="L121" s="41"/>
    </row>
    <row r="122" s="1" customFormat="1" ht="27.9" customHeight="1">
      <c r="B122" s="36"/>
      <c r="C122" s="30" t="s">
        <v>24</v>
      </c>
      <c r="D122" s="37"/>
      <c r="E122" s="37"/>
      <c r="F122" s="25" t="str">
        <f>E15</f>
        <v>Městský úřad Šternberk</v>
      </c>
      <c r="G122" s="37"/>
      <c r="H122" s="37"/>
      <c r="I122" s="140" t="s">
        <v>30</v>
      </c>
      <c r="J122" s="34" t="str">
        <f>E21</f>
        <v>ing.Miroslav Machalec</v>
      </c>
      <c r="K122" s="37"/>
      <c r="L122" s="41"/>
    </row>
    <row r="123" s="1" customFormat="1" ht="27.9" customHeight="1">
      <c r="B123" s="36"/>
      <c r="C123" s="30" t="s">
        <v>28</v>
      </c>
      <c r="D123" s="37"/>
      <c r="E123" s="37"/>
      <c r="F123" s="25" t="str">
        <f>IF(E18="","",E18)</f>
        <v>Vyplň údaj</v>
      </c>
      <c r="G123" s="37"/>
      <c r="H123" s="37"/>
      <c r="I123" s="140" t="s">
        <v>33</v>
      </c>
      <c r="J123" s="34" t="str">
        <f>E24</f>
        <v>ing.Miroslav Machalec</v>
      </c>
      <c r="K123" s="37"/>
      <c r="L123" s="41"/>
    </row>
    <row r="124" s="1" customFormat="1" ht="10.32" customHeight="1">
      <c r="B124" s="36"/>
      <c r="C124" s="37"/>
      <c r="D124" s="37"/>
      <c r="E124" s="37"/>
      <c r="F124" s="37"/>
      <c r="G124" s="37"/>
      <c r="H124" s="37"/>
      <c r="I124" s="137"/>
      <c r="J124" s="37"/>
      <c r="K124" s="37"/>
      <c r="L124" s="41"/>
    </row>
    <row r="125" s="10" customFormat="1" ht="29.28" customHeight="1">
      <c r="B125" s="195"/>
      <c r="C125" s="196" t="s">
        <v>113</v>
      </c>
      <c r="D125" s="197" t="s">
        <v>60</v>
      </c>
      <c r="E125" s="197" t="s">
        <v>56</v>
      </c>
      <c r="F125" s="197" t="s">
        <v>57</v>
      </c>
      <c r="G125" s="197" t="s">
        <v>114</v>
      </c>
      <c r="H125" s="197" t="s">
        <v>115</v>
      </c>
      <c r="I125" s="198" t="s">
        <v>116</v>
      </c>
      <c r="J125" s="199" t="s">
        <v>99</v>
      </c>
      <c r="K125" s="200" t="s">
        <v>117</v>
      </c>
      <c r="L125" s="201"/>
      <c r="M125" s="93" t="s">
        <v>1</v>
      </c>
      <c r="N125" s="94" t="s">
        <v>39</v>
      </c>
      <c r="O125" s="94" t="s">
        <v>118</v>
      </c>
      <c r="P125" s="94" t="s">
        <v>119</v>
      </c>
      <c r="Q125" s="94" t="s">
        <v>120</v>
      </c>
      <c r="R125" s="94" t="s">
        <v>121</v>
      </c>
      <c r="S125" s="94" t="s">
        <v>122</v>
      </c>
      <c r="T125" s="95" t="s">
        <v>123</v>
      </c>
    </row>
    <row r="126" s="1" customFormat="1" ht="22.8" customHeight="1">
      <c r="B126" s="36"/>
      <c r="C126" s="100" t="s">
        <v>124</v>
      </c>
      <c r="D126" s="37"/>
      <c r="E126" s="37"/>
      <c r="F126" s="37"/>
      <c r="G126" s="37"/>
      <c r="H126" s="37"/>
      <c r="I126" s="137"/>
      <c r="J126" s="202">
        <f>BK126</f>
        <v>0</v>
      </c>
      <c r="K126" s="37"/>
      <c r="L126" s="41"/>
      <c r="M126" s="96"/>
      <c r="N126" s="97"/>
      <c r="O126" s="97"/>
      <c r="P126" s="203">
        <f>P127+P152</f>
        <v>0</v>
      </c>
      <c r="Q126" s="97"/>
      <c r="R126" s="203">
        <f>R127+R152</f>
        <v>2.2324700000000002</v>
      </c>
      <c r="S126" s="97"/>
      <c r="T126" s="204">
        <f>T127+T152</f>
        <v>2.3214999999999995</v>
      </c>
      <c r="AT126" s="15" t="s">
        <v>74</v>
      </c>
      <c r="AU126" s="15" t="s">
        <v>101</v>
      </c>
      <c r="BK126" s="205">
        <f>BK127+BK152</f>
        <v>0</v>
      </c>
    </row>
    <row r="127" s="11" customFormat="1" ht="25.92" customHeight="1">
      <c r="B127" s="206"/>
      <c r="C127" s="207"/>
      <c r="D127" s="208" t="s">
        <v>74</v>
      </c>
      <c r="E127" s="209" t="s">
        <v>125</v>
      </c>
      <c r="F127" s="209" t="s">
        <v>126</v>
      </c>
      <c r="G127" s="207"/>
      <c r="H127" s="207"/>
      <c r="I127" s="210"/>
      <c r="J127" s="211">
        <f>BK127</f>
        <v>0</v>
      </c>
      <c r="K127" s="207"/>
      <c r="L127" s="212"/>
      <c r="M127" s="213"/>
      <c r="N127" s="214"/>
      <c r="O127" s="214"/>
      <c r="P127" s="215">
        <f>P128+P131+P135+P137+P139+P149</f>
        <v>0</v>
      </c>
      <c r="Q127" s="214"/>
      <c r="R127" s="215">
        <f>R128+R131+R135+R137+R139+R149</f>
        <v>2.0860700000000003</v>
      </c>
      <c r="S127" s="214"/>
      <c r="T127" s="216">
        <f>T128+T131+T135+T137+T139+T149</f>
        <v>2.3059999999999996</v>
      </c>
      <c r="AR127" s="217" t="s">
        <v>83</v>
      </c>
      <c r="AT127" s="218" t="s">
        <v>74</v>
      </c>
      <c r="AU127" s="218" t="s">
        <v>75</v>
      </c>
      <c r="AY127" s="217" t="s">
        <v>127</v>
      </c>
      <c r="BK127" s="219">
        <f>BK128+BK131+BK135+BK137+BK139+BK149</f>
        <v>0</v>
      </c>
    </row>
    <row r="128" s="11" customFormat="1" ht="22.8" customHeight="1">
      <c r="B128" s="206"/>
      <c r="C128" s="207"/>
      <c r="D128" s="208" t="s">
        <v>74</v>
      </c>
      <c r="E128" s="220" t="s">
        <v>128</v>
      </c>
      <c r="F128" s="220" t="s">
        <v>129</v>
      </c>
      <c r="G128" s="207"/>
      <c r="H128" s="207"/>
      <c r="I128" s="210"/>
      <c r="J128" s="221">
        <f>BK128</f>
        <v>0</v>
      </c>
      <c r="K128" s="207"/>
      <c r="L128" s="212"/>
      <c r="M128" s="213"/>
      <c r="N128" s="214"/>
      <c r="O128" s="214"/>
      <c r="P128" s="215">
        <f>SUM(P129:P130)</f>
        <v>0</v>
      </c>
      <c r="Q128" s="214"/>
      <c r="R128" s="215">
        <f>SUM(R129:R130)</f>
        <v>0.031549999999999995</v>
      </c>
      <c r="S128" s="214"/>
      <c r="T128" s="216">
        <f>SUM(T129:T130)</f>
        <v>0</v>
      </c>
      <c r="AR128" s="217" t="s">
        <v>83</v>
      </c>
      <c r="AT128" s="218" t="s">
        <v>74</v>
      </c>
      <c r="AU128" s="218" t="s">
        <v>83</v>
      </c>
      <c r="AY128" s="217" t="s">
        <v>127</v>
      </c>
      <c r="BK128" s="219">
        <f>SUM(BK129:BK130)</f>
        <v>0</v>
      </c>
    </row>
    <row r="129" s="1" customFormat="1" ht="24" customHeight="1">
      <c r="B129" s="36"/>
      <c r="C129" s="222" t="s">
        <v>83</v>
      </c>
      <c r="D129" s="222" t="s">
        <v>130</v>
      </c>
      <c r="E129" s="223" t="s">
        <v>131</v>
      </c>
      <c r="F129" s="224" t="s">
        <v>132</v>
      </c>
      <c r="G129" s="225" t="s">
        <v>133</v>
      </c>
      <c r="H129" s="226">
        <v>1</v>
      </c>
      <c r="I129" s="227"/>
      <c r="J129" s="228">
        <f>ROUND(I129*H129,2)</f>
        <v>0</v>
      </c>
      <c r="K129" s="224" t="s">
        <v>134</v>
      </c>
      <c r="L129" s="41"/>
      <c r="M129" s="229" t="s">
        <v>1</v>
      </c>
      <c r="N129" s="230" t="s">
        <v>41</v>
      </c>
      <c r="O129" s="84"/>
      <c r="P129" s="231">
        <f>O129*H129</f>
        <v>0</v>
      </c>
      <c r="Q129" s="231">
        <v>0.012619999999999999</v>
      </c>
      <c r="R129" s="231">
        <f>Q129*H129</f>
        <v>0.012619999999999999</v>
      </c>
      <c r="S129" s="231">
        <v>0</v>
      </c>
      <c r="T129" s="232">
        <f>S129*H129</f>
        <v>0</v>
      </c>
      <c r="AR129" s="233" t="s">
        <v>135</v>
      </c>
      <c r="AT129" s="233" t="s">
        <v>130</v>
      </c>
      <c r="AU129" s="233" t="s">
        <v>136</v>
      </c>
      <c r="AY129" s="15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136</v>
      </c>
      <c r="BK129" s="234">
        <f>ROUND(I129*H129,2)</f>
        <v>0</v>
      </c>
      <c r="BL129" s="15" t="s">
        <v>135</v>
      </c>
      <c r="BM129" s="233" t="s">
        <v>137</v>
      </c>
    </row>
    <row r="130" s="1" customFormat="1" ht="24" customHeight="1">
      <c r="B130" s="36"/>
      <c r="C130" s="222" t="s">
        <v>136</v>
      </c>
      <c r="D130" s="222" t="s">
        <v>130</v>
      </c>
      <c r="E130" s="223" t="s">
        <v>138</v>
      </c>
      <c r="F130" s="224" t="s">
        <v>139</v>
      </c>
      <c r="G130" s="225" t="s">
        <v>133</v>
      </c>
      <c r="H130" s="226">
        <v>1</v>
      </c>
      <c r="I130" s="227"/>
      <c r="J130" s="228">
        <f>ROUND(I130*H130,2)</f>
        <v>0</v>
      </c>
      <c r="K130" s="224" t="s">
        <v>134</v>
      </c>
      <c r="L130" s="41"/>
      <c r="M130" s="229" t="s">
        <v>1</v>
      </c>
      <c r="N130" s="230" t="s">
        <v>41</v>
      </c>
      <c r="O130" s="84"/>
      <c r="P130" s="231">
        <f>O130*H130</f>
        <v>0</v>
      </c>
      <c r="Q130" s="231">
        <v>0.018929999999999999</v>
      </c>
      <c r="R130" s="231">
        <f>Q130*H130</f>
        <v>0.018929999999999999</v>
      </c>
      <c r="S130" s="231">
        <v>0</v>
      </c>
      <c r="T130" s="232">
        <f>S130*H130</f>
        <v>0</v>
      </c>
      <c r="AR130" s="233" t="s">
        <v>135</v>
      </c>
      <c r="AT130" s="233" t="s">
        <v>130</v>
      </c>
      <c r="AU130" s="233" t="s">
        <v>136</v>
      </c>
      <c r="AY130" s="15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136</v>
      </c>
      <c r="BK130" s="234">
        <f>ROUND(I130*H130,2)</f>
        <v>0</v>
      </c>
      <c r="BL130" s="15" t="s">
        <v>135</v>
      </c>
      <c r="BM130" s="233" t="s">
        <v>140</v>
      </c>
    </row>
    <row r="131" s="11" customFormat="1" ht="22.8" customHeight="1">
      <c r="B131" s="206"/>
      <c r="C131" s="207"/>
      <c r="D131" s="208" t="s">
        <v>74</v>
      </c>
      <c r="E131" s="220" t="s">
        <v>141</v>
      </c>
      <c r="F131" s="220" t="s">
        <v>142</v>
      </c>
      <c r="G131" s="207"/>
      <c r="H131" s="207"/>
      <c r="I131" s="210"/>
      <c r="J131" s="221">
        <f>BK131</f>
        <v>0</v>
      </c>
      <c r="K131" s="207"/>
      <c r="L131" s="212"/>
      <c r="M131" s="213"/>
      <c r="N131" s="214"/>
      <c r="O131" s="214"/>
      <c r="P131" s="215">
        <f>SUM(P132:P134)</f>
        <v>0</v>
      </c>
      <c r="Q131" s="214"/>
      <c r="R131" s="215">
        <f>SUM(R132:R134)</f>
        <v>1.7530000000000001</v>
      </c>
      <c r="S131" s="214"/>
      <c r="T131" s="216">
        <f>SUM(T132:T134)</f>
        <v>0</v>
      </c>
      <c r="AR131" s="217" t="s">
        <v>83</v>
      </c>
      <c r="AT131" s="218" t="s">
        <v>74</v>
      </c>
      <c r="AU131" s="218" t="s">
        <v>83</v>
      </c>
      <c r="AY131" s="217" t="s">
        <v>127</v>
      </c>
      <c r="BK131" s="219">
        <f>SUM(BK132:BK134)</f>
        <v>0</v>
      </c>
    </row>
    <row r="132" s="1" customFormat="1" ht="24" customHeight="1">
      <c r="B132" s="36"/>
      <c r="C132" s="222" t="s">
        <v>128</v>
      </c>
      <c r="D132" s="222" t="s">
        <v>130</v>
      </c>
      <c r="E132" s="223" t="s">
        <v>143</v>
      </c>
      <c r="F132" s="224" t="s">
        <v>144</v>
      </c>
      <c r="G132" s="225" t="s">
        <v>133</v>
      </c>
      <c r="H132" s="226">
        <v>8</v>
      </c>
      <c r="I132" s="227"/>
      <c r="J132" s="228">
        <f>ROUND(I132*H132,2)</f>
        <v>0</v>
      </c>
      <c r="K132" s="224" t="s">
        <v>134</v>
      </c>
      <c r="L132" s="41"/>
      <c r="M132" s="229" t="s">
        <v>1</v>
      </c>
      <c r="N132" s="230" t="s">
        <v>41</v>
      </c>
      <c r="O132" s="84"/>
      <c r="P132" s="231">
        <f>O132*H132</f>
        <v>0</v>
      </c>
      <c r="Q132" s="231">
        <v>0.0035000000000000001</v>
      </c>
      <c r="R132" s="231">
        <f>Q132*H132</f>
        <v>0.028000000000000001</v>
      </c>
      <c r="S132" s="231">
        <v>0</v>
      </c>
      <c r="T132" s="232">
        <f>S132*H132</f>
        <v>0</v>
      </c>
      <c r="AR132" s="233" t="s">
        <v>135</v>
      </c>
      <c r="AT132" s="233" t="s">
        <v>130</v>
      </c>
      <c r="AU132" s="233" t="s">
        <v>136</v>
      </c>
      <c r="AY132" s="15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136</v>
      </c>
      <c r="BK132" s="234">
        <f>ROUND(I132*H132,2)</f>
        <v>0</v>
      </c>
      <c r="BL132" s="15" t="s">
        <v>135</v>
      </c>
      <c r="BM132" s="233" t="s">
        <v>145</v>
      </c>
    </row>
    <row r="133" s="1" customFormat="1" ht="24" customHeight="1">
      <c r="B133" s="36"/>
      <c r="C133" s="222" t="s">
        <v>135</v>
      </c>
      <c r="D133" s="222" t="s">
        <v>130</v>
      </c>
      <c r="E133" s="223" t="s">
        <v>146</v>
      </c>
      <c r="F133" s="224" t="s">
        <v>147</v>
      </c>
      <c r="G133" s="225" t="s">
        <v>148</v>
      </c>
      <c r="H133" s="226">
        <v>50</v>
      </c>
      <c r="I133" s="227"/>
      <c r="J133" s="228">
        <f>ROUND(I133*H133,2)</f>
        <v>0</v>
      </c>
      <c r="K133" s="224" t="s">
        <v>134</v>
      </c>
      <c r="L133" s="41"/>
      <c r="M133" s="229" t="s">
        <v>1</v>
      </c>
      <c r="N133" s="230" t="s">
        <v>41</v>
      </c>
      <c r="O133" s="84"/>
      <c r="P133" s="231">
        <f>O133*H133</f>
        <v>0</v>
      </c>
      <c r="Q133" s="231">
        <v>0.034500000000000003</v>
      </c>
      <c r="R133" s="231">
        <f>Q133*H133</f>
        <v>1.7250000000000001</v>
      </c>
      <c r="S133" s="231">
        <v>0</v>
      </c>
      <c r="T133" s="232">
        <f>S133*H133</f>
        <v>0</v>
      </c>
      <c r="AR133" s="233" t="s">
        <v>135</v>
      </c>
      <c r="AT133" s="233" t="s">
        <v>130</v>
      </c>
      <c r="AU133" s="233" t="s">
        <v>136</v>
      </c>
      <c r="AY133" s="15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5" t="s">
        <v>136</v>
      </c>
      <c r="BK133" s="234">
        <f>ROUND(I133*H133,2)</f>
        <v>0</v>
      </c>
      <c r="BL133" s="15" t="s">
        <v>135</v>
      </c>
      <c r="BM133" s="233" t="s">
        <v>149</v>
      </c>
    </row>
    <row r="134" s="1" customFormat="1" ht="16.5" customHeight="1">
      <c r="B134" s="36"/>
      <c r="C134" s="222" t="s">
        <v>150</v>
      </c>
      <c r="D134" s="222" t="s">
        <v>130</v>
      </c>
      <c r="E134" s="223" t="s">
        <v>151</v>
      </c>
      <c r="F134" s="224" t="s">
        <v>152</v>
      </c>
      <c r="G134" s="225" t="s">
        <v>148</v>
      </c>
      <c r="H134" s="226">
        <v>50</v>
      </c>
      <c r="I134" s="227"/>
      <c r="J134" s="228">
        <f>ROUND(I134*H134,2)</f>
        <v>0</v>
      </c>
      <c r="K134" s="224" t="s">
        <v>134</v>
      </c>
      <c r="L134" s="41"/>
      <c r="M134" s="229" t="s">
        <v>1</v>
      </c>
      <c r="N134" s="230" t="s">
        <v>41</v>
      </c>
      <c r="O134" s="84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AR134" s="233" t="s">
        <v>135</v>
      </c>
      <c r="AT134" s="233" t="s">
        <v>130</v>
      </c>
      <c r="AU134" s="233" t="s">
        <v>136</v>
      </c>
      <c r="AY134" s="15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136</v>
      </c>
      <c r="BK134" s="234">
        <f>ROUND(I134*H134,2)</f>
        <v>0</v>
      </c>
      <c r="BL134" s="15" t="s">
        <v>135</v>
      </c>
      <c r="BM134" s="233" t="s">
        <v>153</v>
      </c>
    </row>
    <row r="135" s="11" customFormat="1" ht="22.8" customHeight="1">
      <c r="B135" s="206"/>
      <c r="C135" s="207"/>
      <c r="D135" s="208" t="s">
        <v>74</v>
      </c>
      <c r="E135" s="220" t="s">
        <v>154</v>
      </c>
      <c r="F135" s="220" t="s">
        <v>155</v>
      </c>
      <c r="G135" s="207"/>
      <c r="H135" s="207"/>
      <c r="I135" s="210"/>
      <c r="J135" s="221">
        <f>BK135</f>
        <v>0</v>
      </c>
      <c r="K135" s="207"/>
      <c r="L135" s="212"/>
      <c r="M135" s="213"/>
      <c r="N135" s="214"/>
      <c r="O135" s="214"/>
      <c r="P135" s="215">
        <f>P136</f>
        <v>0</v>
      </c>
      <c r="Q135" s="214"/>
      <c r="R135" s="215">
        <f>R136</f>
        <v>0.0015200000000000001</v>
      </c>
      <c r="S135" s="214"/>
      <c r="T135" s="216">
        <f>T136</f>
        <v>0</v>
      </c>
      <c r="AR135" s="217" t="s">
        <v>83</v>
      </c>
      <c r="AT135" s="218" t="s">
        <v>74</v>
      </c>
      <c r="AU135" s="218" t="s">
        <v>83</v>
      </c>
      <c r="AY135" s="217" t="s">
        <v>127</v>
      </c>
      <c r="BK135" s="219">
        <f>BK136</f>
        <v>0</v>
      </c>
    </row>
    <row r="136" s="1" customFormat="1" ht="24" customHeight="1">
      <c r="B136" s="36"/>
      <c r="C136" s="222" t="s">
        <v>141</v>
      </c>
      <c r="D136" s="222" t="s">
        <v>130</v>
      </c>
      <c r="E136" s="223" t="s">
        <v>156</v>
      </c>
      <c r="F136" s="224" t="s">
        <v>157</v>
      </c>
      <c r="G136" s="225" t="s">
        <v>148</v>
      </c>
      <c r="H136" s="226">
        <v>38</v>
      </c>
      <c r="I136" s="227"/>
      <c r="J136" s="228">
        <f>ROUND(I136*H136,2)</f>
        <v>0</v>
      </c>
      <c r="K136" s="224" t="s">
        <v>134</v>
      </c>
      <c r="L136" s="41"/>
      <c r="M136" s="229" t="s">
        <v>1</v>
      </c>
      <c r="N136" s="230" t="s">
        <v>41</v>
      </c>
      <c r="O136" s="84"/>
      <c r="P136" s="231">
        <f>O136*H136</f>
        <v>0</v>
      </c>
      <c r="Q136" s="231">
        <v>4.0000000000000003E-05</v>
      </c>
      <c r="R136" s="231">
        <f>Q136*H136</f>
        <v>0.0015200000000000001</v>
      </c>
      <c r="S136" s="231">
        <v>0</v>
      </c>
      <c r="T136" s="232">
        <f>S136*H136</f>
        <v>0</v>
      </c>
      <c r="AR136" s="233" t="s">
        <v>135</v>
      </c>
      <c r="AT136" s="233" t="s">
        <v>130</v>
      </c>
      <c r="AU136" s="233" t="s">
        <v>136</v>
      </c>
      <c r="AY136" s="15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136</v>
      </c>
      <c r="BK136" s="234">
        <f>ROUND(I136*H136,2)</f>
        <v>0</v>
      </c>
      <c r="BL136" s="15" t="s">
        <v>135</v>
      </c>
      <c r="BM136" s="233" t="s">
        <v>158</v>
      </c>
    </row>
    <row r="137" s="11" customFormat="1" ht="22.8" customHeight="1">
      <c r="B137" s="206"/>
      <c r="C137" s="207"/>
      <c r="D137" s="208" t="s">
        <v>74</v>
      </c>
      <c r="E137" s="220" t="s">
        <v>159</v>
      </c>
      <c r="F137" s="220" t="s">
        <v>160</v>
      </c>
      <c r="G137" s="207"/>
      <c r="H137" s="207"/>
      <c r="I137" s="210"/>
      <c r="J137" s="221">
        <f>BK137</f>
        <v>0</v>
      </c>
      <c r="K137" s="207"/>
      <c r="L137" s="212"/>
      <c r="M137" s="213"/>
      <c r="N137" s="214"/>
      <c r="O137" s="214"/>
      <c r="P137" s="215">
        <f>P138</f>
        <v>0</v>
      </c>
      <c r="Q137" s="214"/>
      <c r="R137" s="215">
        <f>R138</f>
        <v>0.30000000000000004</v>
      </c>
      <c r="S137" s="214"/>
      <c r="T137" s="216">
        <f>T138</f>
        <v>0</v>
      </c>
      <c r="AR137" s="217" t="s">
        <v>83</v>
      </c>
      <c r="AT137" s="218" t="s">
        <v>74</v>
      </c>
      <c r="AU137" s="218" t="s">
        <v>83</v>
      </c>
      <c r="AY137" s="217" t="s">
        <v>127</v>
      </c>
      <c r="BK137" s="219">
        <f>BK138</f>
        <v>0</v>
      </c>
    </row>
    <row r="138" s="1" customFormat="1" ht="24" customHeight="1">
      <c r="B138" s="36"/>
      <c r="C138" s="222" t="s">
        <v>161</v>
      </c>
      <c r="D138" s="222" t="s">
        <v>130</v>
      </c>
      <c r="E138" s="223" t="s">
        <v>162</v>
      </c>
      <c r="F138" s="224" t="s">
        <v>163</v>
      </c>
      <c r="G138" s="225" t="s">
        <v>148</v>
      </c>
      <c r="H138" s="226">
        <v>12</v>
      </c>
      <c r="I138" s="227"/>
      <c r="J138" s="228">
        <f>ROUND(I138*H138,2)</f>
        <v>0</v>
      </c>
      <c r="K138" s="224" t="s">
        <v>134</v>
      </c>
      <c r="L138" s="41"/>
      <c r="M138" s="229" t="s">
        <v>1</v>
      </c>
      <c r="N138" s="230" t="s">
        <v>41</v>
      </c>
      <c r="O138" s="84"/>
      <c r="P138" s="231">
        <f>O138*H138</f>
        <v>0</v>
      </c>
      <c r="Q138" s="231">
        <v>0.025000000000000001</v>
      </c>
      <c r="R138" s="231">
        <f>Q138*H138</f>
        <v>0.30000000000000004</v>
      </c>
      <c r="S138" s="231">
        <v>0</v>
      </c>
      <c r="T138" s="232">
        <f>S138*H138</f>
        <v>0</v>
      </c>
      <c r="AR138" s="233" t="s">
        <v>135</v>
      </c>
      <c r="AT138" s="233" t="s">
        <v>130</v>
      </c>
      <c r="AU138" s="233" t="s">
        <v>136</v>
      </c>
      <c r="AY138" s="15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5" t="s">
        <v>136</v>
      </c>
      <c r="BK138" s="234">
        <f>ROUND(I138*H138,2)</f>
        <v>0</v>
      </c>
      <c r="BL138" s="15" t="s">
        <v>135</v>
      </c>
      <c r="BM138" s="233" t="s">
        <v>164</v>
      </c>
    </row>
    <row r="139" s="11" customFormat="1" ht="22.8" customHeight="1">
      <c r="B139" s="206"/>
      <c r="C139" s="207"/>
      <c r="D139" s="208" t="s">
        <v>74</v>
      </c>
      <c r="E139" s="220" t="s">
        <v>165</v>
      </c>
      <c r="F139" s="220" t="s">
        <v>166</v>
      </c>
      <c r="G139" s="207"/>
      <c r="H139" s="207"/>
      <c r="I139" s="210"/>
      <c r="J139" s="221">
        <f>BK139</f>
        <v>0</v>
      </c>
      <c r="K139" s="207"/>
      <c r="L139" s="212"/>
      <c r="M139" s="213"/>
      <c r="N139" s="214"/>
      <c r="O139" s="214"/>
      <c r="P139" s="215">
        <f>SUM(P140:P148)</f>
        <v>0</v>
      </c>
      <c r="Q139" s="214"/>
      <c r="R139" s="215">
        <f>SUM(R140:R148)</f>
        <v>0</v>
      </c>
      <c r="S139" s="214"/>
      <c r="T139" s="216">
        <f>SUM(T140:T148)</f>
        <v>2.3059999999999996</v>
      </c>
      <c r="AR139" s="217" t="s">
        <v>83</v>
      </c>
      <c r="AT139" s="218" t="s">
        <v>74</v>
      </c>
      <c r="AU139" s="218" t="s">
        <v>83</v>
      </c>
      <c r="AY139" s="217" t="s">
        <v>127</v>
      </c>
      <c r="BK139" s="219">
        <f>SUM(BK140:BK148)</f>
        <v>0</v>
      </c>
    </row>
    <row r="140" s="1" customFormat="1" ht="24" customHeight="1">
      <c r="B140" s="36"/>
      <c r="C140" s="222" t="s">
        <v>167</v>
      </c>
      <c r="D140" s="222" t="s">
        <v>130</v>
      </c>
      <c r="E140" s="223" t="s">
        <v>168</v>
      </c>
      <c r="F140" s="224" t="s">
        <v>169</v>
      </c>
      <c r="G140" s="225" t="s">
        <v>133</v>
      </c>
      <c r="H140" s="226">
        <v>3</v>
      </c>
      <c r="I140" s="227"/>
      <c r="J140" s="228">
        <f>ROUND(I140*H140,2)</f>
        <v>0</v>
      </c>
      <c r="K140" s="224" t="s">
        <v>134</v>
      </c>
      <c r="L140" s="41"/>
      <c r="M140" s="229" t="s">
        <v>1</v>
      </c>
      <c r="N140" s="230" t="s">
        <v>41</v>
      </c>
      <c r="O140" s="84"/>
      <c r="P140" s="231">
        <f>O140*H140</f>
        <v>0</v>
      </c>
      <c r="Q140" s="231">
        <v>0</v>
      </c>
      <c r="R140" s="231">
        <f>Q140*H140</f>
        <v>0</v>
      </c>
      <c r="S140" s="231">
        <v>0.002</v>
      </c>
      <c r="T140" s="232">
        <f>S140*H140</f>
        <v>0.0060000000000000001</v>
      </c>
      <c r="AR140" s="233" t="s">
        <v>135</v>
      </c>
      <c r="AT140" s="233" t="s">
        <v>130</v>
      </c>
      <c r="AU140" s="233" t="s">
        <v>136</v>
      </c>
      <c r="AY140" s="15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136</v>
      </c>
      <c r="BK140" s="234">
        <f>ROUND(I140*H140,2)</f>
        <v>0</v>
      </c>
      <c r="BL140" s="15" t="s">
        <v>135</v>
      </c>
      <c r="BM140" s="233" t="s">
        <v>170</v>
      </c>
    </row>
    <row r="141" s="1" customFormat="1" ht="24" customHeight="1">
      <c r="B141" s="36"/>
      <c r="C141" s="222" t="s">
        <v>154</v>
      </c>
      <c r="D141" s="222" t="s">
        <v>130</v>
      </c>
      <c r="E141" s="223" t="s">
        <v>171</v>
      </c>
      <c r="F141" s="224" t="s">
        <v>172</v>
      </c>
      <c r="G141" s="225" t="s">
        <v>148</v>
      </c>
      <c r="H141" s="226">
        <v>50</v>
      </c>
      <c r="I141" s="227"/>
      <c r="J141" s="228">
        <f>ROUND(I141*H141,2)</f>
        <v>0</v>
      </c>
      <c r="K141" s="224" t="s">
        <v>134</v>
      </c>
      <c r="L141" s="41"/>
      <c r="M141" s="229" t="s">
        <v>1</v>
      </c>
      <c r="N141" s="230" t="s">
        <v>41</v>
      </c>
      <c r="O141" s="84"/>
      <c r="P141" s="231">
        <f>O141*H141</f>
        <v>0</v>
      </c>
      <c r="Q141" s="231">
        <v>0</v>
      </c>
      <c r="R141" s="231">
        <f>Q141*H141</f>
        <v>0</v>
      </c>
      <c r="S141" s="231">
        <v>0.045999999999999999</v>
      </c>
      <c r="T141" s="232">
        <f>S141*H141</f>
        <v>2.2999999999999998</v>
      </c>
      <c r="AR141" s="233" t="s">
        <v>135</v>
      </c>
      <c r="AT141" s="233" t="s">
        <v>130</v>
      </c>
      <c r="AU141" s="233" t="s">
        <v>136</v>
      </c>
      <c r="AY141" s="15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136</v>
      </c>
      <c r="BK141" s="234">
        <f>ROUND(I141*H141,2)</f>
        <v>0</v>
      </c>
      <c r="BL141" s="15" t="s">
        <v>135</v>
      </c>
      <c r="BM141" s="233" t="s">
        <v>173</v>
      </c>
    </row>
    <row r="142" s="1" customFormat="1" ht="24" customHeight="1">
      <c r="B142" s="36"/>
      <c r="C142" s="222" t="s">
        <v>174</v>
      </c>
      <c r="D142" s="222" t="s">
        <v>130</v>
      </c>
      <c r="E142" s="223" t="s">
        <v>175</v>
      </c>
      <c r="F142" s="224" t="s">
        <v>176</v>
      </c>
      <c r="G142" s="225" t="s">
        <v>177</v>
      </c>
      <c r="H142" s="226">
        <v>2.3220000000000001</v>
      </c>
      <c r="I142" s="227"/>
      <c r="J142" s="228">
        <f>ROUND(I142*H142,2)</f>
        <v>0</v>
      </c>
      <c r="K142" s="224" t="s">
        <v>134</v>
      </c>
      <c r="L142" s="41"/>
      <c r="M142" s="229" t="s">
        <v>1</v>
      </c>
      <c r="N142" s="230" t="s">
        <v>41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135</v>
      </c>
      <c r="AT142" s="233" t="s">
        <v>130</v>
      </c>
      <c r="AU142" s="233" t="s">
        <v>136</v>
      </c>
      <c r="AY142" s="15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136</v>
      </c>
      <c r="BK142" s="234">
        <f>ROUND(I142*H142,2)</f>
        <v>0</v>
      </c>
      <c r="BL142" s="15" t="s">
        <v>135</v>
      </c>
      <c r="BM142" s="233" t="s">
        <v>178</v>
      </c>
    </row>
    <row r="143" s="1" customFormat="1" ht="24" customHeight="1">
      <c r="B143" s="36"/>
      <c r="C143" s="222" t="s">
        <v>179</v>
      </c>
      <c r="D143" s="222" t="s">
        <v>130</v>
      </c>
      <c r="E143" s="223" t="s">
        <v>180</v>
      </c>
      <c r="F143" s="224" t="s">
        <v>181</v>
      </c>
      <c r="G143" s="225" t="s">
        <v>177</v>
      </c>
      <c r="H143" s="226">
        <v>4.6440000000000001</v>
      </c>
      <c r="I143" s="227"/>
      <c r="J143" s="228">
        <f>ROUND(I143*H143,2)</f>
        <v>0</v>
      </c>
      <c r="K143" s="224" t="s">
        <v>134</v>
      </c>
      <c r="L143" s="41"/>
      <c r="M143" s="229" t="s">
        <v>1</v>
      </c>
      <c r="N143" s="230" t="s">
        <v>41</v>
      </c>
      <c r="O143" s="84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135</v>
      </c>
      <c r="AT143" s="233" t="s">
        <v>130</v>
      </c>
      <c r="AU143" s="233" t="s">
        <v>136</v>
      </c>
      <c r="AY143" s="15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136</v>
      </c>
      <c r="BK143" s="234">
        <f>ROUND(I143*H143,2)</f>
        <v>0</v>
      </c>
      <c r="BL143" s="15" t="s">
        <v>135</v>
      </c>
      <c r="BM143" s="233" t="s">
        <v>182</v>
      </c>
    </row>
    <row r="144" s="12" customFormat="1">
      <c r="B144" s="235"/>
      <c r="C144" s="236"/>
      <c r="D144" s="237" t="s">
        <v>183</v>
      </c>
      <c r="E144" s="238" t="s">
        <v>1</v>
      </c>
      <c r="F144" s="239" t="s">
        <v>184</v>
      </c>
      <c r="G144" s="236"/>
      <c r="H144" s="240">
        <v>4.6440000000000001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AT144" s="246" t="s">
        <v>183</v>
      </c>
      <c r="AU144" s="246" t="s">
        <v>136</v>
      </c>
      <c r="AV144" s="12" t="s">
        <v>136</v>
      </c>
      <c r="AW144" s="12" t="s">
        <v>32</v>
      </c>
      <c r="AX144" s="12" t="s">
        <v>83</v>
      </c>
      <c r="AY144" s="246" t="s">
        <v>127</v>
      </c>
    </row>
    <row r="145" s="1" customFormat="1" ht="24" customHeight="1">
      <c r="B145" s="36"/>
      <c r="C145" s="222" t="s">
        <v>185</v>
      </c>
      <c r="D145" s="222" t="s">
        <v>130</v>
      </c>
      <c r="E145" s="223" t="s">
        <v>186</v>
      </c>
      <c r="F145" s="224" t="s">
        <v>187</v>
      </c>
      <c r="G145" s="225" t="s">
        <v>177</v>
      </c>
      <c r="H145" s="226">
        <v>2.3220000000000001</v>
      </c>
      <c r="I145" s="227"/>
      <c r="J145" s="228">
        <f>ROUND(I145*H145,2)</f>
        <v>0</v>
      </c>
      <c r="K145" s="224" t="s">
        <v>134</v>
      </c>
      <c r="L145" s="41"/>
      <c r="M145" s="229" t="s">
        <v>1</v>
      </c>
      <c r="N145" s="230" t="s">
        <v>41</v>
      </c>
      <c r="O145" s="84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33" t="s">
        <v>135</v>
      </c>
      <c r="AT145" s="233" t="s">
        <v>130</v>
      </c>
      <c r="AU145" s="233" t="s">
        <v>136</v>
      </c>
      <c r="AY145" s="15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136</v>
      </c>
      <c r="BK145" s="234">
        <f>ROUND(I145*H145,2)</f>
        <v>0</v>
      </c>
      <c r="BL145" s="15" t="s">
        <v>135</v>
      </c>
      <c r="BM145" s="233" t="s">
        <v>188</v>
      </c>
    </row>
    <row r="146" s="1" customFormat="1" ht="24" customHeight="1">
      <c r="B146" s="36"/>
      <c r="C146" s="222" t="s">
        <v>189</v>
      </c>
      <c r="D146" s="222" t="s">
        <v>130</v>
      </c>
      <c r="E146" s="223" t="s">
        <v>190</v>
      </c>
      <c r="F146" s="224" t="s">
        <v>191</v>
      </c>
      <c r="G146" s="225" t="s">
        <v>177</v>
      </c>
      <c r="H146" s="226">
        <v>37.152000000000001</v>
      </c>
      <c r="I146" s="227"/>
      <c r="J146" s="228">
        <f>ROUND(I146*H146,2)</f>
        <v>0</v>
      </c>
      <c r="K146" s="224" t="s">
        <v>134</v>
      </c>
      <c r="L146" s="41"/>
      <c r="M146" s="229" t="s">
        <v>1</v>
      </c>
      <c r="N146" s="230" t="s">
        <v>41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135</v>
      </c>
      <c r="AT146" s="233" t="s">
        <v>130</v>
      </c>
      <c r="AU146" s="233" t="s">
        <v>136</v>
      </c>
      <c r="AY146" s="15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136</v>
      </c>
      <c r="BK146" s="234">
        <f>ROUND(I146*H146,2)</f>
        <v>0</v>
      </c>
      <c r="BL146" s="15" t="s">
        <v>135</v>
      </c>
      <c r="BM146" s="233" t="s">
        <v>192</v>
      </c>
    </row>
    <row r="147" s="12" customFormat="1">
      <c r="B147" s="235"/>
      <c r="C147" s="236"/>
      <c r="D147" s="237" t="s">
        <v>183</v>
      </c>
      <c r="E147" s="238" t="s">
        <v>1</v>
      </c>
      <c r="F147" s="239" t="s">
        <v>193</v>
      </c>
      <c r="G147" s="236"/>
      <c r="H147" s="240">
        <v>37.152000000000001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AT147" s="246" t="s">
        <v>183</v>
      </c>
      <c r="AU147" s="246" t="s">
        <v>136</v>
      </c>
      <c r="AV147" s="12" t="s">
        <v>136</v>
      </c>
      <c r="AW147" s="12" t="s">
        <v>32</v>
      </c>
      <c r="AX147" s="12" t="s">
        <v>83</v>
      </c>
      <c r="AY147" s="246" t="s">
        <v>127</v>
      </c>
    </row>
    <row r="148" s="1" customFormat="1" ht="24" customHeight="1">
      <c r="B148" s="36"/>
      <c r="C148" s="222" t="s">
        <v>194</v>
      </c>
      <c r="D148" s="222" t="s">
        <v>130</v>
      </c>
      <c r="E148" s="223" t="s">
        <v>195</v>
      </c>
      <c r="F148" s="224" t="s">
        <v>196</v>
      </c>
      <c r="G148" s="225" t="s">
        <v>177</v>
      </c>
      <c r="H148" s="226">
        <v>2.3220000000000001</v>
      </c>
      <c r="I148" s="227"/>
      <c r="J148" s="228">
        <f>ROUND(I148*H148,2)</f>
        <v>0</v>
      </c>
      <c r="K148" s="224" t="s">
        <v>134</v>
      </c>
      <c r="L148" s="41"/>
      <c r="M148" s="229" t="s">
        <v>1</v>
      </c>
      <c r="N148" s="230" t="s">
        <v>41</v>
      </c>
      <c r="O148" s="84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33" t="s">
        <v>135</v>
      </c>
      <c r="AT148" s="233" t="s">
        <v>130</v>
      </c>
      <c r="AU148" s="233" t="s">
        <v>136</v>
      </c>
      <c r="AY148" s="15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5" t="s">
        <v>136</v>
      </c>
      <c r="BK148" s="234">
        <f>ROUND(I148*H148,2)</f>
        <v>0</v>
      </c>
      <c r="BL148" s="15" t="s">
        <v>135</v>
      </c>
      <c r="BM148" s="233" t="s">
        <v>197</v>
      </c>
    </row>
    <row r="149" s="11" customFormat="1" ht="22.8" customHeight="1">
      <c r="B149" s="206"/>
      <c r="C149" s="207"/>
      <c r="D149" s="208" t="s">
        <v>74</v>
      </c>
      <c r="E149" s="220" t="s">
        <v>198</v>
      </c>
      <c r="F149" s="220" t="s">
        <v>199</v>
      </c>
      <c r="G149" s="207"/>
      <c r="H149" s="207"/>
      <c r="I149" s="210"/>
      <c r="J149" s="221">
        <f>BK149</f>
        <v>0</v>
      </c>
      <c r="K149" s="207"/>
      <c r="L149" s="212"/>
      <c r="M149" s="213"/>
      <c r="N149" s="214"/>
      <c r="O149" s="214"/>
      <c r="P149" s="215">
        <f>SUM(P150:P151)</f>
        <v>0</v>
      </c>
      <c r="Q149" s="214"/>
      <c r="R149" s="215">
        <f>SUM(R150:R151)</f>
        <v>0</v>
      </c>
      <c r="S149" s="214"/>
      <c r="T149" s="216">
        <f>SUM(T150:T151)</f>
        <v>0</v>
      </c>
      <c r="AR149" s="217" t="s">
        <v>83</v>
      </c>
      <c r="AT149" s="218" t="s">
        <v>74</v>
      </c>
      <c r="AU149" s="218" t="s">
        <v>83</v>
      </c>
      <c r="AY149" s="217" t="s">
        <v>127</v>
      </c>
      <c r="BK149" s="219">
        <f>SUM(BK150:BK151)</f>
        <v>0</v>
      </c>
    </row>
    <row r="150" s="1" customFormat="1" ht="16.5" customHeight="1">
      <c r="B150" s="36"/>
      <c r="C150" s="222" t="s">
        <v>8</v>
      </c>
      <c r="D150" s="222" t="s">
        <v>130</v>
      </c>
      <c r="E150" s="223" t="s">
        <v>200</v>
      </c>
      <c r="F150" s="224" t="s">
        <v>201</v>
      </c>
      <c r="G150" s="225" t="s">
        <v>177</v>
      </c>
      <c r="H150" s="226">
        <v>2.0859999999999999</v>
      </c>
      <c r="I150" s="227"/>
      <c r="J150" s="228">
        <f>ROUND(I150*H150,2)</f>
        <v>0</v>
      </c>
      <c r="K150" s="224" t="s">
        <v>134</v>
      </c>
      <c r="L150" s="41"/>
      <c r="M150" s="229" t="s">
        <v>1</v>
      </c>
      <c r="N150" s="230" t="s">
        <v>41</v>
      </c>
      <c r="O150" s="84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AR150" s="233" t="s">
        <v>135</v>
      </c>
      <c r="AT150" s="233" t="s">
        <v>130</v>
      </c>
      <c r="AU150" s="233" t="s">
        <v>136</v>
      </c>
      <c r="AY150" s="15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136</v>
      </c>
      <c r="BK150" s="234">
        <f>ROUND(I150*H150,2)</f>
        <v>0</v>
      </c>
      <c r="BL150" s="15" t="s">
        <v>135</v>
      </c>
      <c r="BM150" s="233" t="s">
        <v>202</v>
      </c>
    </row>
    <row r="151" s="1" customFormat="1" ht="24" customHeight="1">
      <c r="B151" s="36"/>
      <c r="C151" s="222" t="s">
        <v>203</v>
      </c>
      <c r="D151" s="222" t="s">
        <v>130</v>
      </c>
      <c r="E151" s="223" t="s">
        <v>204</v>
      </c>
      <c r="F151" s="224" t="s">
        <v>205</v>
      </c>
      <c r="G151" s="225" t="s">
        <v>177</v>
      </c>
      <c r="H151" s="226">
        <v>2.0859999999999999</v>
      </c>
      <c r="I151" s="227"/>
      <c r="J151" s="228">
        <f>ROUND(I151*H151,2)</f>
        <v>0</v>
      </c>
      <c r="K151" s="224" t="s">
        <v>134</v>
      </c>
      <c r="L151" s="41"/>
      <c r="M151" s="229" t="s">
        <v>1</v>
      </c>
      <c r="N151" s="230" t="s">
        <v>41</v>
      </c>
      <c r="O151" s="84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135</v>
      </c>
      <c r="AT151" s="233" t="s">
        <v>130</v>
      </c>
      <c r="AU151" s="233" t="s">
        <v>136</v>
      </c>
      <c r="AY151" s="15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136</v>
      </c>
      <c r="BK151" s="234">
        <f>ROUND(I151*H151,2)</f>
        <v>0</v>
      </c>
      <c r="BL151" s="15" t="s">
        <v>135</v>
      </c>
      <c r="BM151" s="233" t="s">
        <v>206</v>
      </c>
    </row>
    <row r="152" s="11" customFormat="1" ht="25.92" customHeight="1">
      <c r="B152" s="206"/>
      <c r="C152" s="207"/>
      <c r="D152" s="208" t="s">
        <v>74</v>
      </c>
      <c r="E152" s="209" t="s">
        <v>207</v>
      </c>
      <c r="F152" s="209" t="s">
        <v>208</v>
      </c>
      <c r="G152" s="207"/>
      <c r="H152" s="207"/>
      <c r="I152" s="210"/>
      <c r="J152" s="211">
        <f>BK152</f>
        <v>0</v>
      </c>
      <c r="K152" s="207"/>
      <c r="L152" s="212"/>
      <c r="M152" s="213"/>
      <c r="N152" s="214"/>
      <c r="O152" s="214"/>
      <c r="P152" s="215">
        <f>P153+P157</f>
        <v>0</v>
      </c>
      <c r="Q152" s="214"/>
      <c r="R152" s="215">
        <f>R153+R157</f>
        <v>0.1464</v>
      </c>
      <c r="S152" s="214"/>
      <c r="T152" s="216">
        <f>T153+T157</f>
        <v>0.0155</v>
      </c>
      <c r="AR152" s="217" t="s">
        <v>136</v>
      </c>
      <c r="AT152" s="218" t="s">
        <v>74</v>
      </c>
      <c r="AU152" s="218" t="s">
        <v>75</v>
      </c>
      <c r="AY152" s="217" t="s">
        <v>127</v>
      </c>
      <c r="BK152" s="219">
        <f>BK153+BK157</f>
        <v>0</v>
      </c>
    </row>
    <row r="153" s="11" customFormat="1" ht="22.8" customHeight="1">
      <c r="B153" s="206"/>
      <c r="C153" s="207"/>
      <c r="D153" s="208" t="s">
        <v>74</v>
      </c>
      <c r="E153" s="220" t="s">
        <v>209</v>
      </c>
      <c r="F153" s="220" t="s">
        <v>210</v>
      </c>
      <c r="G153" s="207"/>
      <c r="H153" s="207"/>
      <c r="I153" s="210"/>
      <c r="J153" s="221">
        <f>BK153</f>
        <v>0</v>
      </c>
      <c r="K153" s="207"/>
      <c r="L153" s="212"/>
      <c r="M153" s="213"/>
      <c r="N153" s="214"/>
      <c r="O153" s="214"/>
      <c r="P153" s="215">
        <f>SUM(P154:P156)</f>
        <v>0</v>
      </c>
      <c r="Q153" s="214"/>
      <c r="R153" s="215">
        <f>SUM(R154:R156)</f>
        <v>0.0504</v>
      </c>
      <c r="S153" s="214"/>
      <c r="T153" s="216">
        <f>SUM(T154:T156)</f>
        <v>0</v>
      </c>
      <c r="AR153" s="217" t="s">
        <v>136</v>
      </c>
      <c r="AT153" s="218" t="s">
        <v>74</v>
      </c>
      <c r="AU153" s="218" t="s">
        <v>83</v>
      </c>
      <c r="AY153" s="217" t="s">
        <v>127</v>
      </c>
      <c r="BK153" s="219">
        <f>SUM(BK154:BK156)</f>
        <v>0</v>
      </c>
    </row>
    <row r="154" s="1" customFormat="1" ht="24" customHeight="1">
      <c r="B154" s="36"/>
      <c r="C154" s="222" t="s">
        <v>211</v>
      </c>
      <c r="D154" s="222" t="s">
        <v>130</v>
      </c>
      <c r="E154" s="223" t="s">
        <v>212</v>
      </c>
      <c r="F154" s="224" t="s">
        <v>213</v>
      </c>
      <c r="G154" s="225" t="s">
        <v>148</v>
      </c>
      <c r="H154" s="226">
        <v>30</v>
      </c>
      <c r="I154" s="227"/>
      <c r="J154" s="228">
        <f>ROUND(I154*H154,2)</f>
        <v>0</v>
      </c>
      <c r="K154" s="224" t="s">
        <v>134</v>
      </c>
      <c r="L154" s="41"/>
      <c r="M154" s="229" t="s">
        <v>1</v>
      </c>
      <c r="N154" s="230" t="s">
        <v>41</v>
      </c>
      <c r="O154" s="84"/>
      <c r="P154" s="231">
        <f>O154*H154</f>
        <v>0</v>
      </c>
      <c r="Q154" s="231">
        <v>0.00010000000000000001</v>
      </c>
      <c r="R154" s="231">
        <f>Q154*H154</f>
        <v>0.0030000000000000001</v>
      </c>
      <c r="S154" s="231">
        <v>0</v>
      </c>
      <c r="T154" s="232">
        <f>S154*H154</f>
        <v>0</v>
      </c>
      <c r="AR154" s="233" t="s">
        <v>203</v>
      </c>
      <c r="AT154" s="233" t="s">
        <v>130</v>
      </c>
      <c r="AU154" s="233" t="s">
        <v>136</v>
      </c>
      <c r="AY154" s="15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5" t="s">
        <v>136</v>
      </c>
      <c r="BK154" s="234">
        <f>ROUND(I154*H154,2)</f>
        <v>0</v>
      </c>
      <c r="BL154" s="15" t="s">
        <v>203</v>
      </c>
      <c r="BM154" s="233" t="s">
        <v>214</v>
      </c>
    </row>
    <row r="155" s="1" customFormat="1" ht="16.5" customHeight="1">
      <c r="B155" s="36"/>
      <c r="C155" s="222" t="s">
        <v>215</v>
      </c>
      <c r="D155" s="222" t="s">
        <v>130</v>
      </c>
      <c r="E155" s="223" t="s">
        <v>216</v>
      </c>
      <c r="F155" s="224" t="s">
        <v>217</v>
      </c>
      <c r="G155" s="225" t="s">
        <v>148</v>
      </c>
      <c r="H155" s="226">
        <v>30</v>
      </c>
      <c r="I155" s="227"/>
      <c r="J155" s="228">
        <f>ROUND(I155*H155,2)</f>
        <v>0</v>
      </c>
      <c r="K155" s="224" t="s">
        <v>134</v>
      </c>
      <c r="L155" s="41"/>
      <c r="M155" s="229" t="s">
        <v>1</v>
      </c>
      <c r="N155" s="230" t="s">
        <v>41</v>
      </c>
      <c r="O155" s="84"/>
      <c r="P155" s="231">
        <f>O155*H155</f>
        <v>0</v>
      </c>
      <c r="Q155" s="231">
        <v>0.00013999999999999999</v>
      </c>
      <c r="R155" s="231">
        <f>Q155*H155</f>
        <v>0.0041999999999999997</v>
      </c>
      <c r="S155" s="231">
        <v>0</v>
      </c>
      <c r="T155" s="232">
        <f>S155*H155</f>
        <v>0</v>
      </c>
      <c r="AR155" s="233" t="s">
        <v>203</v>
      </c>
      <c r="AT155" s="233" t="s">
        <v>130</v>
      </c>
      <c r="AU155" s="233" t="s">
        <v>136</v>
      </c>
      <c r="AY155" s="15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136</v>
      </c>
      <c r="BK155" s="234">
        <f>ROUND(I155*H155,2)</f>
        <v>0</v>
      </c>
      <c r="BL155" s="15" t="s">
        <v>203</v>
      </c>
      <c r="BM155" s="233" t="s">
        <v>218</v>
      </c>
    </row>
    <row r="156" s="1" customFormat="1" ht="24" customHeight="1">
      <c r="B156" s="36"/>
      <c r="C156" s="222" t="s">
        <v>219</v>
      </c>
      <c r="D156" s="222" t="s">
        <v>130</v>
      </c>
      <c r="E156" s="223" t="s">
        <v>220</v>
      </c>
      <c r="F156" s="224" t="s">
        <v>221</v>
      </c>
      <c r="G156" s="225" t="s">
        <v>148</v>
      </c>
      <c r="H156" s="226">
        <v>30</v>
      </c>
      <c r="I156" s="227"/>
      <c r="J156" s="228">
        <f>ROUND(I156*H156,2)</f>
        <v>0</v>
      </c>
      <c r="K156" s="224" t="s">
        <v>134</v>
      </c>
      <c r="L156" s="41"/>
      <c r="M156" s="229" t="s">
        <v>1</v>
      </c>
      <c r="N156" s="230" t="s">
        <v>41</v>
      </c>
      <c r="O156" s="84"/>
      <c r="P156" s="231">
        <f>O156*H156</f>
        <v>0</v>
      </c>
      <c r="Q156" s="231">
        <v>0.0014400000000000001</v>
      </c>
      <c r="R156" s="231">
        <f>Q156*H156</f>
        <v>0.043200000000000002</v>
      </c>
      <c r="S156" s="231">
        <v>0</v>
      </c>
      <c r="T156" s="232">
        <f>S156*H156</f>
        <v>0</v>
      </c>
      <c r="AR156" s="233" t="s">
        <v>203</v>
      </c>
      <c r="AT156" s="233" t="s">
        <v>130</v>
      </c>
      <c r="AU156" s="233" t="s">
        <v>136</v>
      </c>
      <c r="AY156" s="15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136</v>
      </c>
      <c r="BK156" s="234">
        <f>ROUND(I156*H156,2)</f>
        <v>0</v>
      </c>
      <c r="BL156" s="15" t="s">
        <v>203</v>
      </c>
      <c r="BM156" s="233" t="s">
        <v>222</v>
      </c>
    </row>
    <row r="157" s="11" customFormat="1" ht="22.8" customHeight="1">
      <c r="B157" s="206"/>
      <c r="C157" s="207"/>
      <c r="D157" s="208" t="s">
        <v>74</v>
      </c>
      <c r="E157" s="220" t="s">
        <v>223</v>
      </c>
      <c r="F157" s="220" t="s">
        <v>224</v>
      </c>
      <c r="G157" s="207"/>
      <c r="H157" s="207"/>
      <c r="I157" s="210"/>
      <c r="J157" s="221">
        <f>BK157</f>
        <v>0</v>
      </c>
      <c r="K157" s="207"/>
      <c r="L157" s="212"/>
      <c r="M157" s="213"/>
      <c r="N157" s="214"/>
      <c r="O157" s="214"/>
      <c r="P157" s="215">
        <f>SUM(P158:P168)</f>
        <v>0</v>
      </c>
      <c r="Q157" s="214"/>
      <c r="R157" s="215">
        <f>SUM(R158:R168)</f>
        <v>0.096000000000000002</v>
      </c>
      <c r="S157" s="214"/>
      <c r="T157" s="216">
        <f>SUM(T158:T168)</f>
        <v>0.0155</v>
      </c>
      <c r="AR157" s="217" t="s">
        <v>136</v>
      </c>
      <c r="AT157" s="218" t="s">
        <v>74</v>
      </c>
      <c r="AU157" s="218" t="s">
        <v>83</v>
      </c>
      <c r="AY157" s="217" t="s">
        <v>127</v>
      </c>
      <c r="BK157" s="219">
        <f>SUM(BK158:BK168)</f>
        <v>0</v>
      </c>
    </row>
    <row r="158" s="1" customFormat="1" ht="16.5" customHeight="1">
      <c r="B158" s="36"/>
      <c r="C158" s="222" t="s">
        <v>225</v>
      </c>
      <c r="D158" s="222" t="s">
        <v>130</v>
      </c>
      <c r="E158" s="223" t="s">
        <v>226</v>
      </c>
      <c r="F158" s="224" t="s">
        <v>227</v>
      </c>
      <c r="G158" s="225" t="s">
        <v>148</v>
      </c>
      <c r="H158" s="226">
        <v>50</v>
      </c>
      <c r="I158" s="227"/>
      <c r="J158" s="228">
        <f>ROUND(I158*H158,2)</f>
        <v>0</v>
      </c>
      <c r="K158" s="224" t="s">
        <v>134</v>
      </c>
      <c r="L158" s="41"/>
      <c r="M158" s="229" t="s">
        <v>1</v>
      </c>
      <c r="N158" s="230" t="s">
        <v>41</v>
      </c>
      <c r="O158" s="84"/>
      <c r="P158" s="231">
        <f>O158*H158</f>
        <v>0</v>
      </c>
      <c r="Q158" s="231">
        <v>0.001</v>
      </c>
      <c r="R158" s="231">
        <f>Q158*H158</f>
        <v>0.050000000000000003</v>
      </c>
      <c r="S158" s="231">
        <v>0.00031</v>
      </c>
      <c r="T158" s="232">
        <f>S158*H158</f>
        <v>0.0155</v>
      </c>
      <c r="AR158" s="233" t="s">
        <v>203</v>
      </c>
      <c r="AT158" s="233" t="s">
        <v>130</v>
      </c>
      <c r="AU158" s="233" t="s">
        <v>136</v>
      </c>
      <c r="AY158" s="15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136</v>
      </c>
      <c r="BK158" s="234">
        <f>ROUND(I158*H158,2)</f>
        <v>0</v>
      </c>
      <c r="BL158" s="15" t="s">
        <v>203</v>
      </c>
      <c r="BM158" s="233" t="s">
        <v>228</v>
      </c>
    </row>
    <row r="159" s="12" customFormat="1">
      <c r="B159" s="235"/>
      <c r="C159" s="236"/>
      <c r="D159" s="237" t="s">
        <v>183</v>
      </c>
      <c r="E159" s="238" t="s">
        <v>1</v>
      </c>
      <c r="F159" s="239" t="s">
        <v>229</v>
      </c>
      <c r="G159" s="236"/>
      <c r="H159" s="240">
        <v>50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AT159" s="246" t="s">
        <v>183</v>
      </c>
      <c r="AU159" s="246" t="s">
        <v>136</v>
      </c>
      <c r="AV159" s="12" t="s">
        <v>136</v>
      </c>
      <c r="AW159" s="12" t="s">
        <v>32</v>
      </c>
      <c r="AX159" s="12" t="s">
        <v>83</v>
      </c>
      <c r="AY159" s="246" t="s">
        <v>127</v>
      </c>
    </row>
    <row r="160" s="1" customFormat="1" ht="24" customHeight="1">
      <c r="B160" s="36"/>
      <c r="C160" s="222" t="s">
        <v>7</v>
      </c>
      <c r="D160" s="222" t="s">
        <v>130</v>
      </c>
      <c r="E160" s="223" t="s">
        <v>230</v>
      </c>
      <c r="F160" s="224" t="s">
        <v>231</v>
      </c>
      <c r="G160" s="225" t="s">
        <v>148</v>
      </c>
      <c r="H160" s="226">
        <v>50</v>
      </c>
      <c r="I160" s="227"/>
      <c r="J160" s="228">
        <f>ROUND(I160*H160,2)</f>
        <v>0</v>
      </c>
      <c r="K160" s="224" t="s">
        <v>134</v>
      </c>
      <c r="L160" s="41"/>
      <c r="M160" s="229" t="s">
        <v>1</v>
      </c>
      <c r="N160" s="230" t="s">
        <v>41</v>
      </c>
      <c r="O160" s="84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33" t="s">
        <v>203</v>
      </c>
      <c r="AT160" s="233" t="s">
        <v>130</v>
      </c>
      <c r="AU160" s="233" t="s">
        <v>136</v>
      </c>
      <c r="AY160" s="15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136</v>
      </c>
      <c r="BK160" s="234">
        <f>ROUND(I160*H160,2)</f>
        <v>0</v>
      </c>
      <c r="BL160" s="15" t="s">
        <v>203</v>
      </c>
      <c r="BM160" s="233" t="s">
        <v>232</v>
      </c>
    </row>
    <row r="161" s="1" customFormat="1" ht="16.5" customHeight="1">
      <c r="B161" s="36"/>
      <c r="C161" s="222" t="s">
        <v>233</v>
      </c>
      <c r="D161" s="222" t="s">
        <v>130</v>
      </c>
      <c r="E161" s="223" t="s">
        <v>234</v>
      </c>
      <c r="F161" s="224" t="s">
        <v>235</v>
      </c>
      <c r="G161" s="225" t="s">
        <v>148</v>
      </c>
      <c r="H161" s="226">
        <v>30</v>
      </c>
      <c r="I161" s="227"/>
      <c r="J161" s="228">
        <f>ROUND(I161*H161,2)</f>
        <v>0</v>
      </c>
      <c r="K161" s="224" t="s">
        <v>134</v>
      </c>
      <c r="L161" s="41"/>
      <c r="M161" s="229" t="s">
        <v>1</v>
      </c>
      <c r="N161" s="230" t="s">
        <v>41</v>
      </c>
      <c r="O161" s="84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203</v>
      </c>
      <c r="AT161" s="233" t="s">
        <v>130</v>
      </c>
      <c r="AU161" s="233" t="s">
        <v>136</v>
      </c>
      <c r="AY161" s="15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136</v>
      </c>
      <c r="BK161" s="234">
        <f>ROUND(I161*H161,2)</f>
        <v>0</v>
      </c>
      <c r="BL161" s="15" t="s">
        <v>203</v>
      </c>
      <c r="BM161" s="233" t="s">
        <v>236</v>
      </c>
    </row>
    <row r="162" s="1" customFormat="1" ht="24" customHeight="1">
      <c r="B162" s="36"/>
      <c r="C162" s="222" t="s">
        <v>237</v>
      </c>
      <c r="D162" s="222" t="s">
        <v>130</v>
      </c>
      <c r="E162" s="223" t="s">
        <v>238</v>
      </c>
      <c r="F162" s="224" t="s">
        <v>239</v>
      </c>
      <c r="G162" s="225" t="s">
        <v>148</v>
      </c>
      <c r="H162" s="226">
        <v>16</v>
      </c>
      <c r="I162" s="227"/>
      <c r="J162" s="228">
        <f>ROUND(I162*H162,2)</f>
        <v>0</v>
      </c>
      <c r="K162" s="224" t="s">
        <v>134</v>
      </c>
      <c r="L162" s="41"/>
      <c r="M162" s="229" t="s">
        <v>1</v>
      </c>
      <c r="N162" s="230" t="s">
        <v>41</v>
      </c>
      <c r="O162" s="84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33" t="s">
        <v>203</v>
      </c>
      <c r="AT162" s="233" t="s">
        <v>130</v>
      </c>
      <c r="AU162" s="233" t="s">
        <v>136</v>
      </c>
      <c r="AY162" s="15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136</v>
      </c>
      <c r="BK162" s="234">
        <f>ROUND(I162*H162,2)</f>
        <v>0</v>
      </c>
      <c r="BL162" s="15" t="s">
        <v>203</v>
      </c>
      <c r="BM162" s="233" t="s">
        <v>240</v>
      </c>
    </row>
    <row r="163" s="1" customFormat="1" ht="16.5" customHeight="1">
      <c r="B163" s="36"/>
      <c r="C163" s="247" t="s">
        <v>241</v>
      </c>
      <c r="D163" s="247" t="s">
        <v>242</v>
      </c>
      <c r="E163" s="248" t="s">
        <v>243</v>
      </c>
      <c r="F163" s="249" t="s">
        <v>244</v>
      </c>
      <c r="G163" s="250" t="s">
        <v>148</v>
      </c>
      <c r="H163" s="251">
        <v>48.299999999999997</v>
      </c>
      <c r="I163" s="252"/>
      <c r="J163" s="253">
        <f>ROUND(I163*H163,2)</f>
        <v>0</v>
      </c>
      <c r="K163" s="249" t="s">
        <v>134</v>
      </c>
      <c r="L163" s="254"/>
      <c r="M163" s="255" t="s">
        <v>1</v>
      </c>
      <c r="N163" s="256" t="s">
        <v>41</v>
      </c>
      <c r="O163" s="84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245</v>
      </c>
      <c r="AT163" s="233" t="s">
        <v>242</v>
      </c>
      <c r="AU163" s="233" t="s">
        <v>136</v>
      </c>
      <c r="AY163" s="15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136</v>
      </c>
      <c r="BK163" s="234">
        <f>ROUND(I163*H163,2)</f>
        <v>0</v>
      </c>
      <c r="BL163" s="15" t="s">
        <v>203</v>
      </c>
      <c r="BM163" s="233" t="s">
        <v>246</v>
      </c>
    </row>
    <row r="164" s="12" customFormat="1">
      <c r="B164" s="235"/>
      <c r="C164" s="236"/>
      <c r="D164" s="237" t="s">
        <v>183</v>
      </c>
      <c r="E164" s="238" t="s">
        <v>1</v>
      </c>
      <c r="F164" s="239" t="s">
        <v>247</v>
      </c>
      <c r="G164" s="236"/>
      <c r="H164" s="240">
        <v>46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AT164" s="246" t="s">
        <v>183</v>
      </c>
      <c r="AU164" s="246" t="s">
        <v>136</v>
      </c>
      <c r="AV164" s="12" t="s">
        <v>136</v>
      </c>
      <c r="AW164" s="12" t="s">
        <v>32</v>
      </c>
      <c r="AX164" s="12" t="s">
        <v>83</v>
      </c>
      <c r="AY164" s="246" t="s">
        <v>127</v>
      </c>
    </row>
    <row r="165" s="12" customFormat="1">
      <c r="B165" s="235"/>
      <c r="C165" s="236"/>
      <c r="D165" s="237" t="s">
        <v>183</v>
      </c>
      <c r="E165" s="236"/>
      <c r="F165" s="239" t="s">
        <v>248</v>
      </c>
      <c r="G165" s="236"/>
      <c r="H165" s="240">
        <v>48.299999999999997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183</v>
      </c>
      <c r="AU165" s="246" t="s">
        <v>136</v>
      </c>
      <c r="AV165" s="12" t="s">
        <v>136</v>
      </c>
      <c r="AW165" s="12" t="s">
        <v>4</v>
      </c>
      <c r="AX165" s="12" t="s">
        <v>83</v>
      </c>
      <c r="AY165" s="246" t="s">
        <v>127</v>
      </c>
    </row>
    <row r="166" s="1" customFormat="1" ht="24" customHeight="1">
      <c r="B166" s="36"/>
      <c r="C166" s="222" t="s">
        <v>249</v>
      </c>
      <c r="D166" s="222" t="s">
        <v>130</v>
      </c>
      <c r="E166" s="223" t="s">
        <v>250</v>
      </c>
      <c r="F166" s="224" t="s">
        <v>251</v>
      </c>
      <c r="G166" s="225" t="s">
        <v>148</v>
      </c>
      <c r="H166" s="226">
        <v>100</v>
      </c>
      <c r="I166" s="227"/>
      <c r="J166" s="228">
        <f>ROUND(I166*H166,2)</f>
        <v>0</v>
      </c>
      <c r="K166" s="224" t="s">
        <v>134</v>
      </c>
      <c r="L166" s="41"/>
      <c r="M166" s="229" t="s">
        <v>1</v>
      </c>
      <c r="N166" s="230" t="s">
        <v>41</v>
      </c>
      <c r="O166" s="84"/>
      <c r="P166" s="231">
        <f>O166*H166</f>
        <v>0</v>
      </c>
      <c r="Q166" s="231">
        <v>0.00020000000000000001</v>
      </c>
      <c r="R166" s="231">
        <f>Q166*H166</f>
        <v>0.02</v>
      </c>
      <c r="S166" s="231">
        <v>0</v>
      </c>
      <c r="T166" s="232">
        <f>S166*H166</f>
        <v>0</v>
      </c>
      <c r="AR166" s="233" t="s">
        <v>203</v>
      </c>
      <c r="AT166" s="233" t="s">
        <v>130</v>
      </c>
      <c r="AU166" s="233" t="s">
        <v>136</v>
      </c>
      <c r="AY166" s="15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136</v>
      </c>
      <c r="BK166" s="234">
        <f>ROUND(I166*H166,2)</f>
        <v>0</v>
      </c>
      <c r="BL166" s="15" t="s">
        <v>203</v>
      </c>
      <c r="BM166" s="233" t="s">
        <v>252</v>
      </c>
    </row>
    <row r="167" s="1" customFormat="1" ht="24" customHeight="1">
      <c r="B167" s="36"/>
      <c r="C167" s="222" t="s">
        <v>253</v>
      </c>
      <c r="D167" s="222" t="s">
        <v>130</v>
      </c>
      <c r="E167" s="223" t="s">
        <v>254</v>
      </c>
      <c r="F167" s="224" t="s">
        <v>255</v>
      </c>
      <c r="G167" s="225" t="s">
        <v>148</v>
      </c>
      <c r="H167" s="226">
        <v>100</v>
      </c>
      <c r="I167" s="227"/>
      <c r="J167" s="228">
        <f>ROUND(I167*H167,2)</f>
        <v>0</v>
      </c>
      <c r="K167" s="224" t="s">
        <v>134</v>
      </c>
      <c r="L167" s="41"/>
      <c r="M167" s="229" t="s">
        <v>1</v>
      </c>
      <c r="N167" s="230" t="s">
        <v>41</v>
      </c>
      <c r="O167" s="84"/>
      <c r="P167" s="231">
        <f>O167*H167</f>
        <v>0</v>
      </c>
      <c r="Q167" s="231">
        <v>0.00025999999999999998</v>
      </c>
      <c r="R167" s="231">
        <f>Q167*H167</f>
        <v>0.025999999999999999</v>
      </c>
      <c r="S167" s="231">
        <v>0</v>
      </c>
      <c r="T167" s="232">
        <f>S167*H167</f>
        <v>0</v>
      </c>
      <c r="AR167" s="233" t="s">
        <v>203</v>
      </c>
      <c r="AT167" s="233" t="s">
        <v>130</v>
      </c>
      <c r="AU167" s="233" t="s">
        <v>136</v>
      </c>
      <c r="AY167" s="15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136</v>
      </c>
      <c r="BK167" s="234">
        <f>ROUND(I167*H167,2)</f>
        <v>0</v>
      </c>
      <c r="BL167" s="15" t="s">
        <v>203</v>
      </c>
      <c r="BM167" s="233" t="s">
        <v>256</v>
      </c>
    </row>
    <row r="168" s="12" customFormat="1">
      <c r="B168" s="235"/>
      <c r="C168" s="236"/>
      <c r="D168" s="237" t="s">
        <v>183</v>
      </c>
      <c r="E168" s="238" t="s">
        <v>1</v>
      </c>
      <c r="F168" s="239" t="s">
        <v>257</v>
      </c>
      <c r="G168" s="236"/>
      <c r="H168" s="240">
        <v>100</v>
      </c>
      <c r="I168" s="241"/>
      <c r="J168" s="236"/>
      <c r="K168" s="236"/>
      <c r="L168" s="242"/>
      <c r="M168" s="257"/>
      <c r="N168" s="258"/>
      <c r="O168" s="258"/>
      <c r="P168" s="258"/>
      <c r="Q168" s="258"/>
      <c r="R168" s="258"/>
      <c r="S168" s="258"/>
      <c r="T168" s="259"/>
      <c r="AT168" s="246" t="s">
        <v>183</v>
      </c>
      <c r="AU168" s="246" t="s">
        <v>136</v>
      </c>
      <c r="AV168" s="12" t="s">
        <v>136</v>
      </c>
      <c r="AW168" s="12" t="s">
        <v>32</v>
      </c>
      <c r="AX168" s="12" t="s">
        <v>83</v>
      </c>
      <c r="AY168" s="246" t="s">
        <v>127</v>
      </c>
    </row>
    <row r="169" s="1" customFormat="1" ht="6.96" customHeight="1">
      <c r="B169" s="59"/>
      <c r="C169" s="60"/>
      <c r="D169" s="60"/>
      <c r="E169" s="60"/>
      <c r="F169" s="60"/>
      <c r="G169" s="60"/>
      <c r="H169" s="60"/>
      <c r="I169" s="171"/>
      <c r="J169" s="60"/>
      <c r="K169" s="60"/>
      <c r="L169" s="41"/>
    </row>
  </sheetData>
  <sheetProtection sheet="1" autoFilter="0" formatColumns="0" formatRows="0" objects="1" scenarios="1" spinCount="100000" saltValue="i/42bQ7uFflbtdrYhPCuG+xSxpNpJNGSxktWVeXJ4rdxR8jke/KGbbmOFJeC+3P8DauNeqLXsY0eYFjXI8jAMA==" hashValue="/Q/t+iy9HzMRRDJyZU6J0hzhmUiwRfr5VQG4sbvblPm+6ERubGHgEUf+/skpSiUOuVYOxXNZn36mY2rpPom7RQ==" algorithmName="SHA-512" password="CC35"/>
  <autoFilter ref="C125:K168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87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Rekonstrukce kotelny v domě Komenského 384/40-Šternberk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258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4. 4. 2019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31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34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35</v>
      </c>
      <c r="I30" s="137"/>
      <c r="J30" s="147">
        <f>ROUND(J122,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37</v>
      </c>
      <c r="I32" s="149" t="s">
        <v>36</v>
      </c>
      <c r="J32" s="148" t="s">
        <v>38</v>
      </c>
      <c r="L32" s="41"/>
    </row>
    <row r="33" s="1" customFormat="1" ht="14.4" customHeight="1">
      <c r="B33" s="41"/>
      <c r="D33" s="150" t="s">
        <v>39</v>
      </c>
      <c r="E33" s="135" t="s">
        <v>40</v>
      </c>
      <c r="F33" s="151">
        <f>ROUND((SUM(BE122:BE191)),  2)</f>
        <v>0</v>
      </c>
      <c r="I33" s="152">
        <v>0.20999999999999999</v>
      </c>
      <c r="J33" s="151">
        <f>ROUND(((SUM(BE122:BE191))*I33),  2)</f>
        <v>0</v>
      </c>
      <c r="L33" s="41"/>
    </row>
    <row r="34" s="1" customFormat="1" ht="14.4" customHeight="1">
      <c r="B34" s="41"/>
      <c r="E34" s="135" t="s">
        <v>41</v>
      </c>
      <c r="F34" s="151">
        <f>ROUND((SUM(BF122:BF191)),  2)</f>
        <v>0</v>
      </c>
      <c r="I34" s="152">
        <v>0.14999999999999999</v>
      </c>
      <c r="J34" s="151">
        <f>ROUND(((SUM(BF122:BF191))*I34),  2)</f>
        <v>0</v>
      </c>
      <c r="L34" s="41"/>
    </row>
    <row r="35" hidden="1" s="1" customFormat="1" ht="14.4" customHeight="1">
      <c r="B35" s="41"/>
      <c r="E35" s="135" t="s">
        <v>42</v>
      </c>
      <c r="F35" s="151">
        <f>ROUND((SUM(BG122:BG191)),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43</v>
      </c>
      <c r="F36" s="151">
        <f>ROUND((SUM(BH122:BH191)),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44</v>
      </c>
      <c r="F37" s="151">
        <f>ROUND((SUM(BI122:BI191)),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48</v>
      </c>
      <c r="E50" s="162"/>
      <c r="F50" s="162"/>
      <c r="G50" s="161" t="s">
        <v>49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50</v>
      </c>
      <c r="E61" s="165"/>
      <c r="F61" s="166" t="s">
        <v>51</v>
      </c>
      <c r="G61" s="164" t="s">
        <v>50</v>
      </c>
      <c r="H61" s="165"/>
      <c r="I61" s="167"/>
      <c r="J61" s="168" t="s">
        <v>51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52</v>
      </c>
      <c r="E65" s="162"/>
      <c r="F65" s="162"/>
      <c r="G65" s="161" t="s">
        <v>53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50</v>
      </c>
      <c r="E76" s="165"/>
      <c r="F76" s="166" t="s">
        <v>51</v>
      </c>
      <c r="G76" s="164" t="s">
        <v>50</v>
      </c>
      <c r="H76" s="165"/>
      <c r="I76" s="167"/>
      <c r="J76" s="168" t="s">
        <v>51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Rekonstrukce kotelny v domě Komenského 384/40-Šternberk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02 - Vytápění a plyn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Komenského 384/40,Šternberk</v>
      </c>
      <c r="G89" s="37"/>
      <c r="H89" s="37"/>
      <c r="I89" s="140" t="s">
        <v>22</v>
      </c>
      <c r="J89" s="72" t="str">
        <f>IF(J12="","",J12)</f>
        <v>4. 4. 2019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Městský úřad Šternberk</v>
      </c>
      <c r="G91" s="37"/>
      <c r="H91" s="37"/>
      <c r="I91" s="140" t="s">
        <v>30</v>
      </c>
      <c r="J91" s="34" t="str">
        <f>E21</f>
        <v>ing.Miroslav Machalec</v>
      </c>
      <c r="K91" s="37"/>
      <c r="L91" s="41"/>
    </row>
    <row r="92" s="1" customFormat="1" ht="27.9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ing.Miroslav Machalec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J122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109</v>
      </c>
      <c r="E97" s="184"/>
      <c r="F97" s="184"/>
      <c r="G97" s="184"/>
      <c r="H97" s="184"/>
      <c r="I97" s="185"/>
      <c r="J97" s="186">
        <f>J123</f>
        <v>0</v>
      </c>
      <c r="K97" s="182"/>
      <c r="L97" s="187"/>
    </row>
    <row r="98" s="9" customFormat="1" ht="19.92" customHeight="1">
      <c r="B98" s="188"/>
      <c r="C98" s="189"/>
      <c r="D98" s="190" t="s">
        <v>259</v>
      </c>
      <c r="E98" s="191"/>
      <c r="F98" s="191"/>
      <c r="G98" s="191"/>
      <c r="H98" s="191"/>
      <c r="I98" s="192"/>
      <c r="J98" s="193">
        <f>J124</f>
        <v>0</v>
      </c>
      <c r="K98" s="189"/>
      <c r="L98" s="194"/>
    </row>
    <row r="99" s="9" customFormat="1" ht="19.92" customHeight="1">
      <c r="B99" s="188"/>
      <c r="C99" s="189"/>
      <c r="D99" s="190" t="s">
        <v>260</v>
      </c>
      <c r="E99" s="191"/>
      <c r="F99" s="191"/>
      <c r="G99" s="191"/>
      <c r="H99" s="191"/>
      <c r="I99" s="192"/>
      <c r="J99" s="193">
        <f>J133</f>
        <v>0</v>
      </c>
      <c r="K99" s="189"/>
      <c r="L99" s="194"/>
    </row>
    <row r="100" s="9" customFormat="1" ht="19.92" customHeight="1">
      <c r="B100" s="188"/>
      <c r="C100" s="189"/>
      <c r="D100" s="190" t="s">
        <v>261</v>
      </c>
      <c r="E100" s="191"/>
      <c r="F100" s="191"/>
      <c r="G100" s="191"/>
      <c r="H100" s="191"/>
      <c r="I100" s="192"/>
      <c r="J100" s="193">
        <f>J144</f>
        <v>0</v>
      </c>
      <c r="K100" s="189"/>
      <c r="L100" s="194"/>
    </row>
    <row r="101" s="9" customFormat="1" ht="19.92" customHeight="1">
      <c r="B101" s="188"/>
      <c r="C101" s="189"/>
      <c r="D101" s="190" t="s">
        <v>262</v>
      </c>
      <c r="E101" s="191"/>
      <c r="F101" s="191"/>
      <c r="G101" s="191"/>
      <c r="H101" s="191"/>
      <c r="I101" s="192"/>
      <c r="J101" s="193">
        <f>J167</f>
        <v>0</v>
      </c>
      <c r="K101" s="189"/>
      <c r="L101" s="194"/>
    </row>
    <row r="102" s="9" customFormat="1" ht="19.92" customHeight="1">
      <c r="B102" s="188"/>
      <c r="C102" s="189"/>
      <c r="D102" s="190" t="s">
        <v>263</v>
      </c>
      <c r="E102" s="191"/>
      <c r="F102" s="191"/>
      <c r="G102" s="191"/>
      <c r="H102" s="191"/>
      <c r="I102" s="192"/>
      <c r="J102" s="193">
        <f>J173</f>
        <v>0</v>
      </c>
      <c r="K102" s="189"/>
      <c r="L102" s="194"/>
    </row>
    <row r="103" s="1" customFormat="1" ht="21.84" customHeight="1">
      <c r="B103" s="36"/>
      <c r="C103" s="37"/>
      <c r="D103" s="37"/>
      <c r="E103" s="37"/>
      <c r="F103" s="37"/>
      <c r="G103" s="37"/>
      <c r="H103" s="37"/>
      <c r="I103" s="137"/>
      <c r="J103" s="37"/>
      <c r="K103" s="37"/>
      <c r="L103" s="41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1"/>
      <c r="J104" s="60"/>
      <c r="K104" s="60"/>
      <c r="L104" s="41"/>
    </row>
    <row r="108" s="1" customFormat="1" ht="6.96" customHeight="1">
      <c r="B108" s="61"/>
      <c r="C108" s="62"/>
      <c r="D108" s="62"/>
      <c r="E108" s="62"/>
      <c r="F108" s="62"/>
      <c r="G108" s="62"/>
      <c r="H108" s="62"/>
      <c r="I108" s="174"/>
      <c r="J108" s="62"/>
      <c r="K108" s="62"/>
      <c r="L108" s="41"/>
    </row>
    <row r="109" s="1" customFormat="1" ht="24.96" customHeight="1">
      <c r="B109" s="36"/>
      <c r="C109" s="21" t="s">
        <v>112</v>
      </c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6.96" customHeight="1">
      <c r="B110" s="36"/>
      <c r="C110" s="37"/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12" customHeight="1">
      <c r="B111" s="36"/>
      <c r="C111" s="30" t="s">
        <v>16</v>
      </c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6.5" customHeight="1">
      <c r="B112" s="36"/>
      <c r="C112" s="37"/>
      <c r="D112" s="37"/>
      <c r="E112" s="175" t="str">
        <f>E7</f>
        <v>Rekonstrukce kotelny v domě Komenského 384/40-Šternberk</v>
      </c>
      <c r="F112" s="30"/>
      <c r="G112" s="30"/>
      <c r="H112" s="30"/>
      <c r="I112" s="137"/>
      <c r="J112" s="37"/>
      <c r="K112" s="37"/>
      <c r="L112" s="41"/>
    </row>
    <row r="113" s="1" customFormat="1" ht="12" customHeight="1">
      <c r="B113" s="36"/>
      <c r="C113" s="30" t="s">
        <v>95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E9</f>
        <v>02 - Vytápění a plyn</v>
      </c>
      <c r="F114" s="37"/>
      <c r="G114" s="37"/>
      <c r="H114" s="37"/>
      <c r="I114" s="13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F12</f>
        <v>Komenského 384/40,Šternberk</v>
      </c>
      <c r="G116" s="37"/>
      <c r="H116" s="37"/>
      <c r="I116" s="140" t="s">
        <v>22</v>
      </c>
      <c r="J116" s="72" t="str">
        <f>IF(J12="","",J12)</f>
        <v>4. 4. 2019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27.9" customHeight="1">
      <c r="B118" s="36"/>
      <c r="C118" s="30" t="s">
        <v>24</v>
      </c>
      <c r="D118" s="37"/>
      <c r="E118" s="37"/>
      <c r="F118" s="25" t="str">
        <f>E15</f>
        <v>Městský úřad Šternberk</v>
      </c>
      <c r="G118" s="37"/>
      <c r="H118" s="37"/>
      <c r="I118" s="140" t="s">
        <v>30</v>
      </c>
      <c r="J118" s="34" t="str">
        <f>E21</f>
        <v>ing.Miroslav Machalec</v>
      </c>
      <c r="K118" s="37"/>
      <c r="L118" s="41"/>
    </row>
    <row r="119" s="1" customFormat="1" ht="27.9" customHeight="1">
      <c r="B119" s="36"/>
      <c r="C119" s="30" t="s">
        <v>28</v>
      </c>
      <c r="D119" s="37"/>
      <c r="E119" s="37"/>
      <c r="F119" s="25" t="str">
        <f>IF(E18="","",E18)</f>
        <v>Vyplň údaj</v>
      </c>
      <c r="G119" s="37"/>
      <c r="H119" s="37"/>
      <c r="I119" s="140" t="s">
        <v>33</v>
      </c>
      <c r="J119" s="34" t="str">
        <f>E24</f>
        <v>ing.Miroslav Machalec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0" customFormat="1" ht="29.28" customHeight="1">
      <c r="B121" s="195"/>
      <c r="C121" s="196" t="s">
        <v>113</v>
      </c>
      <c r="D121" s="197" t="s">
        <v>60</v>
      </c>
      <c r="E121" s="197" t="s">
        <v>56</v>
      </c>
      <c r="F121" s="197" t="s">
        <v>57</v>
      </c>
      <c r="G121" s="197" t="s">
        <v>114</v>
      </c>
      <c r="H121" s="197" t="s">
        <v>115</v>
      </c>
      <c r="I121" s="198" t="s">
        <v>116</v>
      </c>
      <c r="J121" s="199" t="s">
        <v>99</v>
      </c>
      <c r="K121" s="200" t="s">
        <v>117</v>
      </c>
      <c r="L121" s="201"/>
      <c r="M121" s="93" t="s">
        <v>1</v>
      </c>
      <c r="N121" s="94" t="s">
        <v>39</v>
      </c>
      <c r="O121" s="94" t="s">
        <v>118</v>
      </c>
      <c r="P121" s="94" t="s">
        <v>119</v>
      </c>
      <c r="Q121" s="94" t="s">
        <v>120</v>
      </c>
      <c r="R121" s="94" t="s">
        <v>121</v>
      </c>
      <c r="S121" s="94" t="s">
        <v>122</v>
      </c>
      <c r="T121" s="95" t="s">
        <v>123</v>
      </c>
    </row>
    <row r="122" s="1" customFormat="1" ht="22.8" customHeight="1">
      <c r="B122" s="36"/>
      <c r="C122" s="100" t="s">
        <v>124</v>
      </c>
      <c r="D122" s="37"/>
      <c r="E122" s="37"/>
      <c r="F122" s="37"/>
      <c r="G122" s="37"/>
      <c r="H122" s="37"/>
      <c r="I122" s="137"/>
      <c r="J122" s="202">
        <f>BK122</f>
        <v>0</v>
      </c>
      <c r="K122" s="37"/>
      <c r="L122" s="41"/>
      <c r="M122" s="96"/>
      <c r="N122" s="97"/>
      <c r="O122" s="97"/>
      <c r="P122" s="203">
        <f>P123</f>
        <v>0</v>
      </c>
      <c r="Q122" s="97"/>
      <c r="R122" s="203">
        <f>R123</f>
        <v>0.14029</v>
      </c>
      <c r="S122" s="97"/>
      <c r="T122" s="204">
        <f>T123</f>
        <v>0.62569000000000008</v>
      </c>
      <c r="AT122" s="15" t="s">
        <v>74</v>
      </c>
      <c r="AU122" s="15" t="s">
        <v>101</v>
      </c>
      <c r="BK122" s="205">
        <f>BK123</f>
        <v>0</v>
      </c>
    </row>
    <row r="123" s="11" customFormat="1" ht="25.92" customHeight="1">
      <c r="B123" s="206"/>
      <c r="C123" s="207"/>
      <c r="D123" s="208" t="s">
        <v>74</v>
      </c>
      <c r="E123" s="209" t="s">
        <v>207</v>
      </c>
      <c r="F123" s="209" t="s">
        <v>208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P124+P133+P144+P167+P173</f>
        <v>0</v>
      </c>
      <c r="Q123" s="214"/>
      <c r="R123" s="215">
        <f>R124+R133+R144+R167+R173</f>
        <v>0.14029</v>
      </c>
      <c r="S123" s="214"/>
      <c r="T123" s="216">
        <f>T124+T133+T144+T167+T173</f>
        <v>0.62569000000000008</v>
      </c>
      <c r="AR123" s="217" t="s">
        <v>136</v>
      </c>
      <c r="AT123" s="218" t="s">
        <v>74</v>
      </c>
      <c r="AU123" s="218" t="s">
        <v>75</v>
      </c>
      <c r="AY123" s="217" t="s">
        <v>127</v>
      </c>
      <c r="BK123" s="219">
        <f>BK124+BK133+BK144+BK167+BK173</f>
        <v>0</v>
      </c>
    </row>
    <row r="124" s="11" customFormat="1" ht="22.8" customHeight="1">
      <c r="B124" s="206"/>
      <c r="C124" s="207"/>
      <c r="D124" s="208" t="s">
        <v>74</v>
      </c>
      <c r="E124" s="220" t="s">
        <v>264</v>
      </c>
      <c r="F124" s="220" t="s">
        <v>265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SUM(P125:P132)</f>
        <v>0</v>
      </c>
      <c r="Q124" s="214"/>
      <c r="R124" s="215">
        <f>SUM(R125:R132)</f>
        <v>0.036900000000000002</v>
      </c>
      <c r="S124" s="214"/>
      <c r="T124" s="216">
        <f>SUM(T125:T132)</f>
        <v>0.10840000000000001</v>
      </c>
      <c r="AR124" s="217" t="s">
        <v>136</v>
      </c>
      <c r="AT124" s="218" t="s">
        <v>74</v>
      </c>
      <c r="AU124" s="218" t="s">
        <v>83</v>
      </c>
      <c r="AY124" s="217" t="s">
        <v>127</v>
      </c>
      <c r="BK124" s="219">
        <f>SUM(BK125:BK132)</f>
        <v>0</v>
      </c>
    </row>
    <row r="125" s="1" customFormat="1" ht="24" customHeight="1">
      <c r="B125" s="36"/>
      <c r="C125" s="222" t="s">
        <v>83</v>
      </c>
      <c r="D125" s="222" t="s">
        <v>130</v>
      </c>
      <c r="E125" s="223" t="s">
        <v>266</v>
      </c>
      <c r="F125" s="224" t="s">
        <v>267</v>
      </c>
      <c r="G125" s="225" t="s">
        <v>268</v>
      </c>
      <c r="H125" s="226">
        <v>20</v>
      </c>
      <c r="I125" s="227"/>
      <c r="J125" s="228">
        <f>ROUND(I125*H125,2)</f>
        <v>0</v>
      </c>
      <c r="K125" s="224" t="s">
        <v>134</v>
      </c>
      <c r="L125" s="41"/>
      <c r="M125" s="229" t="s">
        <v>1</v>
      </c>
      <c r="N125" s="230" t="s">
        <v>41</v>
      </c>
      <c r="O125" s="84"/>
      <c r="P125" s="231">
        <f>O125*H125</f>
        <v>0</v>
      </c>
      <c r="Q125" s="231">
        <v>0</v>
      </c>
      <c r="R125" s="231">
        <f>Q125*H125</f>
        <v>0</v>
      </c>
      <c r="S125" s="231">
        <v>0.0054200000000000003</v>
      </c>
      <c r="T125" s="232">
        <f>S125*H125</f>
        <v>0.10840000000000001</v>
      </c>
      <c r="AR125" s="233" t="s">
        <v>203</v>
      </c>
      <c r="AT125" s="233" t="s">
        <v>130</v>
      </c>
      <c r="AU125" s="233" t="s">
        <v>136</v>
      </c>
      <c r="AY125" s="15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5" t="s">
        <v>136</v>
      </c>
      <c r="BK125" s="234">
        <f>ROUND(I125*H125,2)</f>
        <v>0</v>
      </c>
      <c r="BL125" s="15" t="s">
        <v>203</v>
      </c>
      <c r="BM125" s="233" t="s">
        <v>269</v>
      </c>
    </row>
    <row r="126" s="1" customFormat="1" ht="24" customHeight="1">
      <c r="B126" s="36"/>
      <c r="C126" s="247" t="s">
        <v>136</v>
      </c>
      <c r="D126" s="247" t="s">
        <v>242</v>
      </c>
      <c r="E126" s="248" t="s">
        <v>270</v>
      </c>
      <c r="F126" s="249" t="s">
        <v>271</v>
      </c>
      <c r="G126" s="250" t="s">
        <v>268</v>
      </c>
      <c r="H126" s="251">
        <v>30</v>
      </c>
      <c r="I126" s="252"/>
      <c r="J126" s="253">
        <f>ROUND(I126*H126,2)</f>
        <v>0</v>
      </c>
      <c r="K126" s="249" t="s">
        <v>134</v>
      </c>
      <c r="L126" s="254"/>
      <c r="M126" s="255" t="s">
        <v>1</v>
      </c>
      <c r="N126" s="256" t="s">
        <v>41</v>
      </c>
      <c r="O126" s="84"/>
      <c r="P126" s="231">
        <f>O126*H126</f>
        <v>0</v>
      </c>
      <c r="Q126" s="231">
        <v>0.00072000000000000005</v>
      </c>
      <c r="R126" s="231">
        <f>Q126*H126</f>
        <v>0.021600000000000001</v>
      </c>
      <c r="S126" s="231">
        <v>0</v>
      </c>
      <c r="T126" s="232">
        <f>S126*H126</f>
        <v>0</v>
      </c>
      <c r="AR126" s="233" t="s">
        <v>245</v>
      </c>
      <c r="AT126" s="233" t="s">
        <v>242</v>
      </c>
      <c r="AU126" s="233" t="s">
        <v>136</v>
      </c>
      <c r="AY126" s="15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5" t="s">
        <v>136</v>
      </c>
      <c r="BK126" s="234">
        <f>ROUND(I126*H126,2)</f>
        <v>0</v>
      </c>
      <c r="BL126" s="15" t="s">
        <v>203</v>
      </c>
      <c r="BM126" s="233" t="s">
        <v>272</v>
      </c>
    </row>
    <row r="127" s="1" customFormat="1" ht="24" customHeight="1">
      <c r="B127" s="36"/>
      <c r="C127" s="247" t="s">
        <v>128</v>
      </c>
      <c r="D127" s="247" t="s">
        <v>242</v>
      </c>
      <c r="E127" s="248" t="s">
        <v>273</v>
      </c>
      <c r="F127" s="249" t="s">
        <v>274</v>
      </c>
      <c r="G127" s="250" t="s">
        <v>268</v>
      </c>
      <c r="H127" s="251">
        <v>20</v>
      </c>
      <c r="I127" s="252"/>
      <c r="J127" s="253">
        <f>ROUND(I127*H127,2)</f>
        <v>0</v>
      </c>
      <c r="K127" s="249" t="s">
        <v>134</v>
      </c>
      <c r="L127" s="254"/>
      <c r="M127" s="255" t="s">
        <v>1</v>
      </c>
      <c r="N127" s="256" t="s">
        <v>41</v>
      </c>
      <c r="O127" s="84"/>
      <c r="P127" s="231">
        <f>O127*H127</f>
        <v>0</v>
      </c>
      <c r="Q127" s="231">
        <v>0.00029</v>
      </c>
      <c r="R127" s="231">
        <f>Q127*H127</f>
        <v>0.0057999999999999996</v>
      </c>
      <c r="S127" s="231">
        <v>0</v>
      </c>
      <c r="T127" s="232">
        <f>S127*H127</f>
        <v>0</v>
      </c>
      <c r="AR127" s="233" t="s">
        <v>245</v>
      </c>
      <c r="AT127" s="233" t="s">
        <v>242</v>
      </c>
      <c r="AU127" s="233" t="s">
        <v>136</v>
      </c>
      <c r="AY127" s="15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5" t="s">
        <v>136</v>
      </c>
      <c r="BK127" s="234">
        <f>ROUND(I127*H127,2)</f>
        <v>0</v>
      </c>
      <c r="BL127" s="15" t="s">
        <v>203</v>
      </c>
      <c r="BM127" s="233" t="s">
        <v>275</v>
      </c>
    </row>
    <row r="128" s="1" customFormat="1" ht="24" customHeight="1">
      <c r="B128" s="36"/>
      <c r="C128" s="222" t="s">
        <v>135</v>
      </c>
      <c r="D128" s="222" t="s">
        <v>130</v>
      </c>
      <c r="E128" s="223" t="s">
        <v>276</v>
      </c>
      <c r="F128" s="224" t="s">
        <v>277</v>
      </c>
      <c r="G128" s="225" t="s">
        <v>268</v>
      </c>
      <c r="H128" s="226">
        <v>50</v>
      </c>
      <c r="I128" s="227"/>
      <c r="J128" s="228">
        <f>ROUND(I128*H128,2)</f>
        <v>0</v>
      </c>
      <c r="K128" s="224" t="s">
        <v>134</v>
      </c>
      <c r="L128" s="41"/>
      <c r="M128" s="229" t="s">
        <v>1</v>
      </c>
      <c r="N128" s="230" t="s">
        <v>41</v>
      </c>
      <c r="O128" s="84"/>
      <c r="P128" s="231">
        <f>O128*H128</f>
        <v>0</v>
      </c>
      <c r="Q128" s="231">
        <v>0.00019000000000000001</v>
      </c>
      <c r="R128" s="231">
        <f>Q128*H128</f>
        <v>0.0094999999999999998</v>
      </c>
      <c r="S128" s="231">
        <v>0</v>
      </c>
      <c r="T128" s="232">
        <f>S128*H128</f>
        <v>0</v>
      </c>
      <c r="AR128" s="233" t="s">
        <v>203</v>
      </c>
      <c r="AT128" s="233" t="s">
        <v>130</v>
      </c>
      <c r="AU128" s="233" t="s">
        <v>136</v>
      </c>
      <c r="AY128" s="15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136</v>
      </c>
      <c r="BK128" s="234">
        <f>ROUND(I128*H128,2)</f>
        <v>0</v>
      </c>
      <c r="BL128" s="15" t="s">
        <v>203</v>
      </c>
      <c r="BM128" s="233" t="s">
        <v>278</v>
      </c>
    </row>
    <row r="129" s="1" customFormat="1" ht="16.5" customHeight="1">
      <c r="B129" s="36"/>
      <c r="C129" s="247" t="s">
        <v>150</v>
      </c>
      <c r="D129" s="247" t="s">
        <v>242</v>
      </c>
      <c r="E129" s="248" t="s">
        <v>279</v>
      </c>
      <c r="F129" s="249" t="s">
        <v>280</v>
      </c>
      <c r="G129" s="250" t="s">
        <v>133</v>
      </c>
      <c r="H129" s="251">
        <v>1</v>
      </c>
      <c r="I129" s="252"/>
      <c r="J129" s="253">
        <f>ROUND(I129*H129,2)</f>
        <v>0</v>
      </c>
      <c r="K129" s="249" t="s">
        <v>1</v>
      </c>
      <c r="L129" s="254"/>
      <c r="M129" s="255" t="s">
        <v>1</v>
      </c>
      <c r="N129" s="256" t="s">
        <v>41</v>
      </c>
      <c r="O129" s="84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245</v>
      </c>
      <c r="AT129" s="233" t="s">
        <v>242</v>
      </c>
      <c r="AU129" s="233" t="s">
        <v>136</v>
      </c>
      <c r="AY129" s="15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136</v>
      </c>
      <c r="BK129" s="234">
        <f>ROUND(I129*H129,2)</f>
        <v>0</v>
      </c>
      <c r="BL129" s="15" t="s">
        <v>203</v>
      </c>
      <c r="BM129" s="233" t="s">
        <v>281</v>
      </c>
    </row>
    <row r="130" s="1" customFormat="1" ht="24" customHeight="1">
      <c r="B130" s="36"/>
      <c r="C130" s="222" t="s">
        <v>141</v>
      </c>
      <c r="D130" s="222" t="s">
        <v>130</v>
      </c>
      <c r="E130" s="223" t="s">
        <v>282</v>
      </c>
      <c r="F130" s="224" t="s">
        <v>283</v>
      </c>
      <c r="G130" s="225" t="s">
        <v>177</v>
      </c>
      <c r="H130" s="226">
        <v>0.036999999999999998</v>
      </c>
      <c r="I130" s="227"/>
      <c r="J130" s="228">
        <f>ROUND(I130*H130,2)</f>
        <v>0</v>
      </c>
      <c r="K130" s="224" t="s">
        <v>134</v>
      </c>
      <c r="L130" s="41"/>
      <c r="M130" s="229" t="s">
        <v>1</v>
      </c>
      <c r="N130" s="230" t="s">
        <v>41</v>
      </c>
      <c r="O130" s="84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203</v>
      </c>
      <c r="AT130" s="233" t="s">
        <v>130</v>
      </c>
      <c r="AU130" s="233" t="s">
        <v>136</v>
      </c>
      <c r="AY130" s="15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136</v>
      </c>
      <c r="BK130" s="234">
        <f>ROUND(I130*H130,2)</f>
        <v>0</v>
      </c>
      <c r="BL130" s="15" t="s">
        <v>203</v>
      </c>
      <c r="BM130" s="233" t="s">
        <v>284</v>
      </c>
    </row>
    <row r="131" s="1" customFormat="1" ht="24" customHeight="1">
      <c r="B131" s="36"/>
      <c r="C131" s="222" t="s">
        <v>161</v>
      </c>
      <c r="D131" s="222" t="s">
        <v>130</v>
      </c>
      <c r="E131" s="223" t="s">
        <v>285</v>
      </c>
      <c r="F131" s="224" t="s">
        <v>286</v>
      </c>
      <c r="G131" s="225" t="s">
        <v>177</v>
      </c>
      <c r="H131" s="226">
        <v>0.036999999999999998</v>
      </c>
      <c r="I131" s="227"/>
      <c r="J131" s="228">
        <f>ROUND(I131*H131,2)</f>
        <v>0</v>
      </c>
      <c r="K131" s="224" t="s">
        <v>134</v>
      </c>
      <c r="L131" s="41"/>
      <c r="M131" s="229" t="s">
        <v>1</v>
      </c>
      <c r="N131" s="230" t="s">
        <v>41</v>
      </c>
      <c r="O131" s="84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203</v>
      </c>
      <c r="AT131" s="233" t="s">
        <v>130</v>
      </c>
      <c r="AU131" s="233" t="s">
        <v>136</v>
      </c>
      <c r="AY131" s="15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136</v>
      </c>
      <c r="BK131" s="234">
        <f>ROUND(I131*H131,2)</f>
        <v>0</v>
      </c>
      <c r="BL131" s="15" t="s">
        <v>203</v>
      </c>
      <c r="BM131" s="233" t="s">
        <v>287</v>
      </c>
    </row>
    <row r="132" s="1" customFormat="1" ht="24" customHeight="1">
      <c r="B132" s="36"/>
      <c r="C132" s="222" t="s">
        <v>167</v>
      </c>
      <c r="D132" s="222" t="s">
        <v>130</v>
      </c>
      <c r="E132" s="223" t="s">
        <v>288</v>
      </c>
      <c r="F132" s="224" t="s">
        <v>289</v>
      </c>
      <c r="G132" s="225" t="s">
        <v>177</v>
      </c>
      <c r="H132" s="226">
        <v>0.036999999999999998</v>
      </c>
      <c r="I132" s="227"/>
      <c r="J132" s="228">
        <f>ROUND(I132*H132,2)</f>
        <v>0</v>
      </c>
      <c r="K132" s="224" t="s">
        <v>134</v>
      </c>
      <c r="L132" s="41"/>
      <c r="M132" s="229" t="s">
        <v>1</v>
      </c>
      <c r="N132" s="230" t="s">
        <v>41</v>
      </c>
      <c r="O132" s="84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AR132" s="233" t="s">
        <v>203</v>
      </c>
      <c r="AT132" s="233" t="s">
        <v>130</v>
      </c>
      <c r="AU132" s="233" t="s">
        <v>136</v>
      </c>
      <c r="AY132" s="15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136</v>
      </c>
      <c r="BK132" s="234">
        <f>ROUND(I132*H132,2)</f>
        <v>0</v>
      </c>
      <c r="BL132" s="15" t="s">
        <v>203</v>
      </c>
      <c r="BM132" s="233" t="s">
        <v>290</v>
      </c>
    </row>
    <row r="133" s="11" customFormat="1" ht="22.8" customHeight="1">
      <c r="B133" s="206"/>
      <c r="C133" s="207"/>
      <c r="D133" s="208" t="s">
        <v>74</v>
      </c>
      <c r="E133" s="220" t="s">
        <v>291</v>
      </c>
      <c r="F133" s="220" t="s">
        <v>292</v>
      </c>
      <c r="G133" s="207"/>
      <c r="H133" s="207"/>
      <c r="I133" s="210"/>
      <c r="J133" s="221">
        <f>BK133</f>
        <v>0</v>
      </c>
      <c r="K133" s="207"/>
      <c r="L133" s="212"/>
      <c r="M133" s="213"/>
      <c r="N133" s="214"/>
      <c r="O133" s="214"/>
      <c r="P133" s="215">
        <f>SUM(P134:P143)</f>
        <v>0</v>
      </c>
      <c r="Q133" s="214"/>
      <c r="R133" s="215">
        <f>SUM(R134:R143)</f>
        <v>0.0096399999999999993</v>
      </c>
      <c r="S133" s="214"/>
      <c r="T133" s="216">
        <f>SUM(T134:T143)</f>
        <v>0.01026</v>
      </c>
      <c r="AR133" s="217" t="s">
        <v>136</v>
      </c>
      <c r="AT133" s="218" t="s">
        <v>74</v>
      </c>
      <c r="AU133" s="218" t="s">
        <v>83</v>
      </c>
      <c r="AY133" s="217" t="s">
        <v>127</v>
      </c>
      <c r="BK133" s="219">
        <f>SUM(BK134:BK143)</f>
        <v>0</v>
      </c>
    </row>
    <row r="134" s="1" customFormat="1" ht="24" customHeight="1">
      <c r="B134" s="36"/>
      <c r="C134" s="222" t="s">
        <v>154</v>
      </c>
      <c r="D134" s="222" t="s">
        <v>130</v>
      </c>
      <c r="E134" s="223" t="s">
        <v>293</v>
      </c>
      <c r="F134" s="224" t="s">
        <v>294</v>
      </c>
      <c r="G134" s="225" t="s">
        <v>268</v>
      </c>
      <c r="H134" s="226">
        <v>3</v>
      </c>
      <c r="I134" s="227"/>
      <c r="J134" s="228">
        <f>ROUND(I134*H134,2)</f>
        <v>0</v>
      </c>
      <c r="K134" s="224" t="s">
        <v>134</v>
      </c>
      <c r="L134" s="41"/>
      <c r="M134" s="229" t="s">
        <v>1</v>
      </c>
      <c r="N134" s="230" t="s">
        <v>41</v>
      </c>
      <c r="O134" s="84"/>
      <c r="P134" s="231">
        <f>O134*H134</f>
        <v>0</v>
      </c>
      <c r="Q134" s="231">
        <v>0.00038999999999999999</v>
      </c>
      <c r="R134" s="231">
        <f>Q134*H134</f>
        <v>0.00117</v>
      </c>
      <c r="S134" s="231">
        <v>0.0034199999999999999</v>
      </c>
      <c r="T134" s="232">
        <f>S134*H134</f>
        <v>0.01026</v>
      </c>
      <c r="AR134" s="233" t="s">
        <v>203</v>
      </c>
      <c r="AT134" s="233" t="s">
        <v>130</v>
      </c>
      <c r="AU134" s="233" t="s">
        <v>136</v>
      </c>
      <c r="AY134" s="15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136</v>
      </c>
      <c r="BK134" s="234">
        <f>ROUND(I134*H134,2)</f>
        <v>0</v>
      </c>
      <c r="BL134" s="15" t="s">
        <v>203</v>
      </c>
      <c r="BM134" s="233" t="s">
        <v>295</v>
      </c>
    </row>
    <row r="135" s="1" customFormat="1" ht="16.5" customHeight="1">
      <c r="B135" s="36"/>
      <c r="C135" s="247" t="s">
        <v>174</v>
      </c>
      <c r="D135" s="247" t="s">
        <v>242</v>
      </c>
      <c r="E135" s="248" t="s">
        <v>296</v>
      </c>
      <c r="F135" s="249" t="s">
        <v>297</v>
      </c>
      <c r="G135" s="250" t="s">
        <v>298</v>
      </c>
      <c r="H135" s="251">
        <v>1</v>
      </c>
      <c r="I135" s="252"/>
      <c r="J135" s="253">
        <f>ROUND(I135*H135,2)</f>
        <v>0</v>
      </c>
      <c r="K135" s="249" t="s">
        <v>1</v>
      </c>
      <c r="L135" s="254"/>
      <c r="M135" s="255" t="s">
        <v>1</v>
      </c>
      <c r="N135" s="256" t="s">
        <v>41</v>
      </c>
      <c r="O135" s="84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245</v>
      </c>
      <c r="AT135" s="233" t="s">
        <v>242</v>
      </c>
      <c r="AU135" s="233" t="s">
        <v>136</v>
      </c>
      <c r="AY135" s="15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5" t="s">
        <v>136</v>
      </c>
      <c r="BK135" s="234">
        <f>ROUND(I135*H135,2)</f>
        <v>0</v>
      </c>
      <c r="BL135" s="15" t="s">
        <v>203</v>
      </c>
      <c r="BM135" s="233" t="s">
        <v>299</v>
      </c>
    </row>
    <row r="136" s="1" customFormat="1" ht="24" customHeight="1">
      <c r="B136" s="36"/>
      <c r="C136" s="222" t="s">
        <v>179</v>
      </c>
      <c r="D136" s="222" t="s">
        <v>130</v>
      </c>
      <c r="E136" s="223" t="s">
        <v>300</v>
      </c>
      <c r="F136" s="224" t="s">
        <v>301</v>
      </c>
      <c r="G136" s="225" t="s">
        <v>268</v>
      </c>
      <c r="H136" s="226">
        <v>8</v>
      </c>
      <c r="I136" s="227"/>
      <c r="J136" s="228">
        <f>ROUND(I136*H136,2)</f>
        <v>0</v>
      </c>
      <c r="K136" s="224" t="s">
        <v>134</v>
      </c>
      <c r="L136" s="41"/>
      <c r="M136" s="229" t="s">
        <v>1</v>
      </c>
      <c r="N136" s="230" t="s">
        <v>41</v>
      </c>
      <c r="O136" s="84"/>
      <c r="P136" s="231">
        <f>O136*H136</f>
        <v>0</v>
      </c>
      <c r="Q136" s="231">
        <v>0.00097999999999999997</v>
      </c>
      <c r="R136" s="231">
        <f>Q136*H136</f>
        <v>0.0078399999999999997</v>
      </c>
      <c r="S136" s="231">
        <v>0</v>
      </c>
      <c r="T136" s="232">
        <f>S136*H136</f>
        <v>0</v>
      </c>
      <c r="AR136" s="233" t="s">
        <v>203</v>
      </c>
      <c r="AT136" s="233" t="s">
        <v>130</v>
      </c>
      <c r="AU136" s="233" t="s">
        <v>136</v>
      </c>
      <c r="AY136" s="15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136</v>
      </c>
      <c r="BK136" s="234">
        <f>ROUND(I136*H136,2)</f>
        <v>0</v>
      </c>
      <c r="BL136" s="15" t="s">
        <v>203</v>
      </c>
      <c r="BM136" s="233" t="s">
        <v>302</v>
      </c>
    </row>
    <row r="137" s="1" customFormat="1" ht="16.5" customHeight="1">
      <c r="B137" s="36"/>
      <c r="C137" s="222" t="s">
        <v>185</v>
      </c>
      <c r="D137" s="222" t="s">
        <v>130</v>
      </c>
      <c r="E137" s="223" t="s">
        <v>303</v>
      </c>
      <c r="F137" s="224" t="s">
        <v>304</v>
      </c>
      <c r="G137" s="225" t="s">
        <v>268</v>
      </c>
      <c r="H137" s="226">
        <v>8</v>
      </c>
      <c r="I137" s="227"/>
      <c r="J137" s="228">
        <f>ROUND(I137*H137,2)</f>
        <v>0</v>
      </c>
      <c r="K137" s="224" t="s">
        <v>1</v>
      </c>
      <c r="L137" s="41"/>
      <c r="M137" s="229" t="s">
        <v>1</v>
      </c>
      <c r="N137" s="230" t="s">
        <v>41</v>
      </c>
      <c r="O137" s="84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203</v>
      </c>
      <c r="AT137" s="233" t="s">
        <v>130</v>
      </c>
      <c r="AU137" s="233" t="s">
        <v>136</v>
      </c>
      <c r="AY137" s="15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136</v>
      </c>
      <c r="BK137" s="234">
        <f>ROUND(I137*H137,2)</f>
        <v>0</v>
      </c>
      <c r="BL137" s="15" t="s">
        <v>203</v>
      </c>
      <c r="BM137" s="233" t="s">
        <v>305</v>
      </c>
    </row>
    <row r="138" s="1" customFormat="1" ht="16.5" customHeight="1">
      <c r="B138" s="36"/>
      <c r="C138" s="222" t="s">
        <v>189</v>
      </c>
      <c r="D138" s="222" t="s">
        <v>130</v>
      </c>
      <c r="E138" s="223" t="s">
        <v>306</v>
      </c>
      <c r="F138" s="224" t="s">
        <v>307</v>
      </c>
      <c r="G138" s="225" t="s">
        <v>268</v>
      </c>
      <c r="H138" s="226">
        <v>8</v>
      </c>
      <c r="I138" s="227"/>
      <c r="J138" s="228">
        <f>ROUND(I138*H138,2)</f>
        <v>0</v>
      </c>
      <c r="K138" s="224" t="s">
        <v>134</v>
      </c>
      <c r="L138" s="41"/>
      <c r="M138" s="229" t="s">
        <v>1</v>
      </c>
      <c r="N138" s="230" t="s">
        <v>41</v>
      </c>
      <c r="O138" s="84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33" t="s">
        <v>203</v>
      </c>
      <c r="AT138" s="233" t="s">
        <v>130</v>
      </c>
      <c r="AU138" s="233" t="s">
        <v>136</v>
      </c>
      <c r="AY138" s="15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5" t="s">
        <v>136</v>
      </c>
      <c r="BK138" s="234">
        <f>ROUND(I138*H138,2)</f>
        <v>0</v>
      </c>
      <c r="BL138" s="15" t="s">
        <v>203</v>
      </c>
      <c r="BM138" s="233" t="s">
        <v>308</v>
      </c>
    </row>
    <row r="139" s="1" customFormat="1" ht="16.5" customHeight="1">
      <c r="B139" s="36"/>
      <c r="C139" s="247" t="s">
        <v>194</v>
      </c>
      <c r="D139" s="247" t="s">
        <v>242</v>
      </c>
      <c r="E139" s="248" t="s">
        <v>309</v>
      </c>
      <c r="F139" s="249" t="s">
        <v>310</v>
      </c>
      <c r="G139" s="250" t="s">
        <v>268</v>
      </c>
      <c r="H139" s="251">
        <v>8</v>
      </c>
      <c r="I139" s="252"/>
      <c r="J139" s="253">
        <f>ROUND(I139*H139,2)</f>
        <v>0</v>
      </c>
      <c r="K139" s="249" t="s">
        <v>1</v>
      </c>
      <c r="L139" s="254"/>
      <c r="M139" s="255" t="s">
        <v>1</v>
      </c>
      <c r="N139" s="256" t="s">
        <v>41</v>
      </c>
      <c r="O139" s="84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245</v>
      </c>
      <c r="AT139" s="233" t="s">
        <v>242</v>
      </c>
      <c r="AU139" s="233" t="s">
        <v>136</v>
      </c>
      <c r="AY139" s="15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5" t="s">
        <v>136</v>
      </c>
      <c r="BK139" s="234">
        <f>ROUND(I139*H139,2)</f>
        <v>0</v>
      </c>
      <c r="BL139" s="15" t="s">
        <v>203</v>
      </c>
      <c r="BM139" s="233" t="s">
        <v>311</v>
      </c>
    </row>
    <row r="140" s="1" customFormat="1" ht="24" customHeight="1">
      <c r="B140" s="36"/>
      <c r="C140" s="222" t="s">
        <v>8</v>
      </c>
      <c r="D140" s="222" t="s">
        <v>130</v>
      </c>
      <c r="E140" s="223" t="s">
        <v>312</v>
      </c>
      <c r="F140" s="224" t="s">
        <v>313</v>
      </c>
      <c r="G140" s="225" t="s">
        <v>133</v>
      </c>
      <c r="H140" s="226">
        <v>1</v>
      </c>
      <c r="I140" s="227"/>
      <c r="J140" s="228">
        <f>ROUND(I140*H140,2)</f>
        <v>0</v>
      </c>
      <c r="K140" s="224" t="s">
        <v>134</v>
      </c>
      <c r="L140" s="41"/>
      <c r="M140" s="229" t="s">
        <v>1</v>
      </c>
      <c r="N140" s="230" t="s">
        <v>41</v>
      </c>
      <c r="O140" s="84"/>
      <c r="P140" s="231">
        <f>O140*H140</f>
        <v>0</v>
      </c>
      <c r="Q140" s="231">
        <v>0.00060999999999999997</v>
      </c>
      <c r="R140" s="231">
        <f>Q140*H140</f>
        <v>0.00060999999999999997</v>
      </c>
      <c r="S140" s="231">
        <v>0</v>
      </c>
      <c r="T140" s="232">
        <f>S140*H140</f>
        <v>0</v>
      </c>
      <c r="AR140" s="233" t="s">
        <v>203</v>
      </c>
      <c r="AT140" s="233" t="s">
        <v>130</v>
      </c>
      <c r="AU140" s="233" t="s">
        <v>136</v>
      </c>
      <c r="AY140" s="15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136</v>
      </c>
      <c r="BK140" s="234">
        <f>ROUND(I140*H140,2)</f>
        <v>0</v>
      </c>
      <c r="BL140" s="15" t="s">
        <v>203</v>
      </c>
      <c r="BM140" s="233" t="s">
        <v>314</v>
      </c>
    </row>
    <row r="141" s="1" customFormat="1" ht="16.5" customHeight="1">
      <c r="B141" s="36"/>
      <c r="C141" s="222" t="s">
        <v>203</v>
      </c>
      <c r="D141" s="222" t="s">
        <v>130</v>
      </c>
      <c r="E141" s="223" t="s">
        <v>315</v>
      </c>
      <c r="F141" s="224" t="s">
        <v>316</v>
      </c>
      <c r="G141" s="225" t="s">
        <v>133</v>
      </c>
      <c r="H141" s="226">
        <v>1</v>
      </c>
      <c r="I141" s="227"/>
      <c r="J141" s="228">
        <f>ROUND(I141*H141,2)</f>
        <v>0</v>
      </c>
      <c r="K141" s="224" t="s">
        <v>134</v>
      </c>
      <c r="L141" s="41"/>
      <c r="M141" s="229" t="s">
        <v>1</v>
      </c>
      <c r="N141" s="230" t="s">
        <v>41</v>
      </c>
      <c r="O141" s="84"/>
      <c r="P141" s="231">
        <f>O141*H141</f>
        <v>0</v>
      </c>
      <c r="Q141" s="231">
        <v>2.0000000000000002E-05</v>
      </c>
      <c r="R141" s="231">
        <f>Q141*H141</f>
        <v>2.0000000000000002E-05</v>
      </c>
      <c r="S141" s="231">
        <v>0</v>
      </c>
      <c r="T141" s="232">
        <f>S141*H141</f>
        <v>0</v>
      </c>
      <c r="AR141" s="233" t="s">
        <v>203</v>
      </c>
      <c r="AT141" s="233" t="s">
        <v>130</v>
      </c>
      <c r="AU141" s="233" t="s">
        <v>136</v>
      </c>
      <c r="AY141" s="15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136</v>
      </c>
      <c r="BK141" s="234">
        <f>ROUND(I141*H141,2)</f>
        <v>0</v>
      </c>
      <c r="BL141" s="15" t="s">
        <v>203</v>
      </c>
      <c r="BM141" s="233" t="s">
        <v>317</v>
      </c>
    </row>
    <row r="142" s="1" customFormat="1" ht="16.5" customHeight="1">
      <c r="B142" s="36"/>
      <c r="C142" s="247" t="s">
        <v>211</v>
      </c>
      <c r="D142" s="247" t="s">
        <v>242</v>
      </c>
      <c r="E142" s="248" t="s">
        <v>318</v>
      </c>
      <c r="F142" s="249" t="s">
        <v>319</v>
      </c>
      <c r="G142" s="250" t="s">
        <v>298</v>
      </c>
      <c r="H142" s="251">
        <v>1</v>
      </c>
      <c r="I142" s="252"/>
      <c r="J142" s="253">
        <f>ROUND(I142*H142,2)</f>
        <v>0</v>
      </c>
      <c r="K142" s="249" t="s">
        <v>1</v>
      </c>
      <c r="L142" s="254"/>
      <c r="M142" s="255" t="s">
        <v>1</v>
      </c>
      <c r="N142" s="256" t="s">
        <v>41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245</v>
      </c>
      <c r="AT142" s="233" t="s">
        <v>242</v>
      </c>
      <c r="AU142" s="233" t="s">
        <v>136</v>
      </c>
      <c r="AY142" s="15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136</v>
      </c>
      <c r="BK142" s="234">
        <f>ROUND(I142*H142,2)</f>
        <v>0</v>
      </c>
      <c r="BL142" s="15" t="s">
        <v>203</v>
      </c>
      <c r="BM142" s="233" t="s">
        <v>320</v>
      </c>
    </row>
    <row r="143" s="1" customFormat="1" ht="24" customHeight="1">
      <c r="B143" s="36"/>
      <c r="C143" s="222" t="s">
        <v>215</v>
      </c>
      <c r="D143" s="222" t="s">
        <v>130</v>
      </c>
      <c r="E143" s="223" t="s">
        <v>321</v>
      </c>
      <c r="F143" s="224" t="s">
        <v>322</v>
      </c>
      <c r="G143" s="225" t="s">
        <v>177</v>
      </c>
      <c r="H143" s="226">
        <v>0.01</v>
      </c>
      <c r="I143" s="227"/>
      <c r="J143" s="228">
        <f>ROUND(I143*H143,2)</f>
        <v>0</v>
      </c>
      <c r="K143" s="224" t="s">
        <v>134</v>
      </c>
      <c r="L143" s="41"/>
      <c r="M143" s="229" t="s">
        <v>1</v>
      </c>
      <c r="N143" s="230" t="s">
        <v>41</v>
      </c>
      <c r="O143" s="84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203</v>
      </c>
      <c r="AT143" s="233" t="s">
        <v>130</v>
      </c>
      <c r="AU143" s="233" t="s">
        <v>136</v>
      </c>
      <c r="AY143" s="15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136</v>
      </c>
      <c r="BK143" s="234">
        <f>ROUND(I143*H143,2)</f>
        <v>0</v>
      </c>
      <c r="BL143" s="15" t="s">
        <v>203</v>
      </c>
      <c r="BM143" s="233" t="s">
        <v>323</v>
      </c>
    </row>
    <row r="144" s="11" customFormat="1" ht="22.8" customHeight="1">
      <c r="B144" s="206"/>
      <c r="C144" s="207"/>
      <c r="D144" s="208" t="s">
        <v>74</v>
      </c>
      <c r="E144" s="220" t="s">
        <v>324</v>
      </c>
      <c r="F144" s="220" t="s">
        <v>325</v>
      </c>
      <c r="G144" s="207"/>
      <c r="H144" s="207"/>
      <c r="I144" s="210"/>
      <c r="J144" s="221">
        <f>BK144</f>
        <v>0</v>
      </c>
      <c r="K144" s="207"/>
      <c r="L144" s="212"/>
      <c r="M144" s="213"/>
      <c r="N144" s="214"/>
      <c r="O144" s="214"/>
      <c r="P144" s="215">
        <f>SUM(P145:P166)</f>
        <v>0</v>
      </c>
      <c r="Q144" s="214"/>
      <c r="R144" s="215">
        <f>SUM(R145:R166)</f>
        <v>0.0071399999999999996</v>
      </c>
      <c r="S144" s="214"/>
      <c r="T144" s="216">
        <f>SUM(T145:T166)</f>
        <v>0.47350000000000003</v>
      </c>
      <c r="AR144" s="217" t="s">
        <v>136</v>
      </c>
      <c r="AT144" s="218" t="s">
        <v>74</v>
      </c>
      <c r="AU144" s="218" t="s">
        <v>83</v>
      </c>
      <c r="AY144" s="217" t="s">
        <v>127</v>
      </c>
      <c r="BK144" s="219">
        <f>SUM(BK145:BK166)</f>
        <v>0</v>
      </c>
    </row>
    <row r="145" s="1" customFormat="1" ht="24" customHeight="1">
      <c r="B145" s="36"/>
      <c r="C145" s="222" t="s">
        <v>219</v>
      </c>
      <c r="D145" s="222" t="s">
        <v>130</v>
      </c>
      <c r="E145" s="223" t="s">
        <v>326</v>
      </c>
      <c r="F145" s="224" t="s">
        <v>327</v>
      </c>
      <c r="G145" s="225" t="s">
        <v>133</v>
      </c>
      <c r="H145" s="226">
        <v>2</v>
      </c>
      <c r="I145" s="227"/>
      <c r="J145" s="228">
        <f>ROUND(I145*H145,2)</f>
        <v>0</v>
      </c>
      <c r="K145" s="224" t="s">
        <v>134</v>
      </c>
      <c r="L145" s="41"/>
      <c r="M145" s="229" t="s">
        <v>1</v>
      </c>
      <c r="N145" s="230" t="s">
        <v>41</v>
      </c>
      <c r="O145" s="84"/>
      <c r="P145" s="231">
        <f>O145*H145</f>
        <v>0</v>
      </c>
      <c r="Q145" s="231">
        <v>0.00017000000000000001</v>
      </c>
      <c r="R145" s="231">
        <f>Q145*H145</f>
        <v>0.00034000000000000002</v>
      </c>
      <c r="S145" s="231">
        <v>0.22625000000000001</v>
      </c>
      <c r="T145" s="232">
        <f>S145*H145</f>
        <v>0.45250000000000001</v>
      </c>
      <c r="AR145" s="233" t="s">
        <v>203</v>
      </c>
      <c r="AT145" s="233" t="s">
        <v>130</v>
      </c>
      <c r="AU145" s="233" t="s">
        <v>136</v>
      </c>
      <c r="AY145" s="15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136</v>
      </c>
      <c r="BK145" s="234">
        <f>ROUND(I145*H145,2)</f>
        <v>0</v>
      </c>
      <c r="BL145" s="15" t="s">
        <v>203</v>
      </c>
      <c r="BM145" s="233" t="s">
        <v>328</v>
      </c>
    </row>
    <row r="146" s="1" customFormat="1" ht="16.5" customHeight="1">
      <c r="B146" s="36"/>
      <c r="C146" s="247" t="s">
        <v>225</v>
      </c>
      <c r="D146" s="247" t="s">
        <v>242</v>
      </c>
      <c r="E146" s="248" t="s">
        <v>329</v>
      </c>
      <c r="F146" s="249" t="s">
        <v>330</v>
      </c>
      <c r="G146" s="250" t="s">
        <v>298</v>
      </c>
      <c r="H146" s="251">
        <v>1</v>
      </c>
      <c r="I146" s="252"/>
      <c r="J146" s="253">
        <f>ROUND(I146*H146,2)</f>
        <v>0</v>
      </c>
      <c r="K146" s="249" t="s">
        <v>1</v>
      </c>
      <c r="L146" s="254"/>
      <c r="M146" s="255" t="s">
        <v>1</v>
      </c>
      <c r="N146" s="256" t="s">
        <v>41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245</v>
      </c>
      <c r="AT146" s="233" t="s">
        <v>242</v>
      </c>
      <c r="AU146" s="233" t="s">
        <v>136</v>
      </c>
      <c r="AY146" s="15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136</v>
      </c>
      <c r="BK146" s="234">
        <f>ROUND(I146*H146,2)</f>
        <v>0</v>
      </c>
      <c r="BL146" s="15" t="s">
        <v>203</v>
      </c>
      <c r="BM146" s="233" t="s">
        <v>331</v>
      </c>
    </row>
    <row r="147" s="1" customFormat="1" ht="24" customHeight="1">
      <c r="B147" s="36"/>
      <c r="C147" s="222" t="s">
        <v>7</v>
      </c>
      <c r="D147" s="222" t="s">
        <v>130</v>
      </c>
      <c r="E147" s="223" t="s">
        <v>332</v>
      </c>
      <c r="F147" s="224" t="s">
        <v>333</v>
      </c>
      <c r="G147" s="225" t="s">
        <v>133</v>
      </c>
      <c r="H147" s="226">
        <v>1</v>
      </c>
      <c r="I147" s="227"/>
      <c r="J147" s="228">
        <f>ROUND(I147*H147,2)</f>
        <v>0</v>
      </c>
      <c r="K147" s="224" t="s">
        <v>134</v>
      </c>
      <c r="L147" s="41"/>
      <c r="M147" s="229" t="s">
        <v>1</v>
      </c>
      <c r="N147" s="230" t="s">
        <v>41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203</v>
      </c>
      <c r="AT147" s="233" t="s">
        <v>130</v>
      </c>
      <c r="AU147" s="233" t="s">
        <v>136</v>
      </c>
      <c r="AY147" s="15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136</v>
      </c>
      <c r="BK147" s="234">
        <f>ROUND(I147*H147,2)</f>
        <v>0</v>
      </c>
      <c r="BL147" s="15" t="s">
        <v>203</v>
      </c>
      <c r="BM147" s="233" t="s">
        <v>334</v>
      </c>
    </row>
    <row r="148" s="1" customFormat="1" ht="16.5" customHeight="1">
      <c r="B148" s="36"/>
      <c r="C148" s="222" t="s">
        <v>233</v>
      </c>
      <c r="D148" s="222" t="s">
        <v>130</v>
      </c>
      <c r="E148" s="223" t="s">
        <v>335</v>
      </c>
      <c r="F148" s="224" t="s">
        <v>336</v>
      </c>
      <c r="G148" s="225" t="s">
        <v>133</v>
      </c>
      <c r="H148" s="226">
        <v>1</v>
      </c>
      <c r="I148" s="227"/>
      <c r="J148" s="228">
        <f>ROUND(I148*H148,2)</f>
        <v>0</v>
      </c>
      <c r="K148" s="224" t="s">
        <v>134</v>
      </c>
      <c r="L148" s="41"/>
      <c r="M148" s="229" t="s">
        <v>1</v>
      </c>
      <c r="N148" s="230" t="s">
        <v>41</v>
      </c>
      <c r="O148" s="84"/>
      <c r="P148" s="231">
        <f>O148*H148</f>
        <v>0</v>
      </c>
      <c r="Q148" s="231">
        <v>6.9999999999999994E-05</v>
      </c>
      <c r="R148" s="231">
        <f>Q148*H148</f>
        <v>6.9999999999999994E-05</v>
      </c>
      <c r="S148" s="231">
        <v>0.021000000000000001</v>
      </c>
      <c r="T148" s="232">
        <f>S148*H148</f>
        <v>0.021000000000000001</v>
      </c>
      <c r="AR148" s="233" t="s">
        <v>203</v>
      </c>
      <c r="AT148" s="233" t="s">
        <v>130</v>
      </c>
      <c r="AU148" s="233" t="s">
        <v>136</v>
      </c>
      <c r="AY148" s="15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5" t="s">
        <v>136</v>
      </c>
      <c r="BK148" s="234">
        <f>ROUND(I148*H148,2)</f>
        <v>0</v>
      </c>
      <c r="BL148" s="15" t="s">
        <v>203</v>
      </c>
      <c r="BM148" s="233" t="s">
        <v>337</v>
      </c>
    </row>
    <row r="149" s="12" customFormat="1">
      <c r="B149" s="235"/>
      <c r="C149" s="236"/>
      <c r="D149" s="237" t="s">
        <v>183</v>
      </c>
      <c r="E149" s="238" t="s">
        <v>1</v>
      </c>
      <c r="F149" s="239" t="s">
        <v>338</v>
      </c>
      <c r="G149" s="236"/>
      <c r="H149" s="240">
        <v>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AT149" s="246" t="s">
        <v>183</v>
      </c>
      <c r="AU149" s="246" t="s">
        <v>136</v>
      </c>
      <c r="AV149" s="12" t="s">
        <v>136</v>
      </c>
      <c r="AW149" s="12" t="s">
        <v>32</v>
      </c>
      <c r="AX149" s="12" t="s">
        <v>83</v>
      </c>
      <c r="AY149" s="246" t="s">
        <v>127</v>
      </c>
    </row>
    <row r="150" s="1" customFormat="1" ht="24" customHeight="1">
      <c r="B150" s="36"/>
      <c r="C150" s="222" t="s">
        <v>237</v>
      </c>
      <c r="D150" s="222" t="s">
        <v>130</v>
      </c>
      <c r="E150" s="223" t="s">
        <v>339</v>
      </c>
      <c r="F150" s="224" t="s">
        <v>340</v>
      </c>
      <c r="G150" s="225" t="s">
        <v>177</v>
      </c>
      <c r="H150" s="226">
        <v>0.495</v>
      </c>
      <c r="I150" s="227"/>
      <c r="J150" s="228">
        <f>ROUND(I150*H150,2)</f>
        <v>0</v>
      </c>
      <c r="K150" s="224" t="s">
        <v>134</v>
      </c>
      <c r="L150" s="41"/>
      <c r="M150" s="229" t="s">
        <v>1</v>
      </c>
      <c r="N150" s="230" t="s">
        <v>41</v>
      </c>
      <c r="O150" s="84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AR150" s="233" t="s">
        <v>203</v>
      </c>
      <c r="AT150" s="233" t="s">
        <v>130</v>
      </c>
      <c r="AU150" s="233" t="s">
        <v>136</v>
      </c>
      <c r="AY150" s="15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136</v>
      </c>
      <c r="BK150" s="234">
        <f>ROUND(I150*H150,2)</f>
        <v>0</v>
      </c>
      <c r="BL150" s="15" t="s">
        <v>203</v>
      </c>
      <c r="BM150" s="233" t="s">
        <v>341</v>
      </c>
    </row>
    <row r="151" s="1" customFormat="1" ht="16.5" customHeight="1">
      <c r="B151" s="36"/>
      <c r="C151" s="247" t="s">
        <v>241</v>
      </c>
      <c r="D151" s="247" t="s">
        <v>242</v>
      </c>
      <c r="E151" s="248" t="s">
        <v>342</v>
      </c>
      <c r="F151" s="249" t="s">
        <v>343</v>
      </c>
      <c r="G151" s="250" t="s">
        <v>298</v>
      </c>
      <c r="H151" s="251">
        <v>1</v>
      </c>
      <c r="I151" s="252"/>
      <c r="J151" s="253">
        <f>ROUND(I151*H151,2)</f>
        <v>0</v>
      </c>
      <c r="K151" s="249" t="s">
        <v>1</v>
      </c>
      <c r="L151" s="254"/>
      <c r="M151" s="255" t="s">
        <v>1</v>
      </c>
      <c r="N151" s="256" t="s">
        <v>41</v>
      </c>
      <c r="O151" s="84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245</v>
      </c>
      <c r="AT151" s="233" t="s">
        <v>242</v>
      </c>
      <c r="AU151" s="233" t="s">
        <v>136</v>
      </c>
      <c r="AY151" s="15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136</v>
      </c>
      <c r="BK151" s="234">
        <f>ROUND(I151*H151,2)</f>
        <v>0</v>
      </c>
      <c r="BL151" s="15" t="s">
        <v>203</v>
      </c>
      <c r="BM151" s="233" t="s">
        <v>344</v>
      </c>
    </row>
    <row r="152" s="12" customFormat="1">
      <c r="B152" s="235"/>
      <c r="C152" s="236"/>
      <c r="D152" s="237" t="s">
        <v>183</v>
      </c>
      <c r="E152" s="238" t="s">
        <v>1</v>
      </c>
      <c r="F152" s="239" t="s">
        <v>345</v>
      </c>
      <c r="G152" s="236"/>
      <c r="H152" s="240">
        <v>1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AT152" s="246" t="s">
        <v>183</v>
      </c>
      <c r="AU152" s="246" t="s">
        <v>136</v>
      </c>
      <c r="AV152" s="12" t="s">
        <v>136</v>
      </c>
      <c r="AW152" s="12" t="s">
        <v>32</v>
      </c>
      <c r="AX152" s="12" t="s">
        <v>83</v>
      </c>
      <c r="AY152" s="246" t="s">
        <v>127</v>
      </c>
    </row>
    <row r="153" s="1" customFormat="1" ht="16.5" customHeight="1">
      <c r="B153" s="36"/>
      <c r="C153" s="247" t="s">
        <v>249</v>
      </c>
      <c r="D153" s="247" t="s">
        <v>242</v>
      </c>
      <c r="E153" s="248" t="s">
        <v>346</v>
      </c>
      <c r="F153" s="249" t="s">
        <v>347</v>
      </c>
      <c r="G153" s="250" t="s">
        <v>298</v>
      </c>
      <c r="H153" s="251">
        <v>1</v>
      </c>
      <c r="I153" s="252"/>
      <c r="J153" s="253">
        <f>ROUND(I153*H153,2)</f>
        <v>0</v>
      </c>
      <c r="K153" s="249" t="s">
        <v>1</v>
      </c>
      <c r="L153" s="254"/>
      <c r="M153" s="255" t="s">
        <v>1</v>
      </c>
      <c r="N153" s="256" t="s">
        <v>41</v>
      </c>
      <c r="O153" s="84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AR153" s="233" t="s">
        <v>245</v>
      </c>
      <c r="AT153" s="233" t="s">
        <v>242</v>
      </c>
      <c r="AU153" s="233" t="s">
        <v>136</v>
      </c>
      <c r="AY153" s="15" t="s">
        <v>127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136</v>
      </c>
      <c r="BK153" s="234">
        <f>ROUND(I153*H153,2)</f>
        <v>0</v>
      </c>
      <c r="BL153" s="15" t="s">
        <v>203</v>
      </c>
      <c r="BM153" s="233" t="s">
        <v>348</v>
      </c>
    </row>
    <row r="154" s="12" customFormat="1">
      <c r="B154" s="235"/>
      <c r="C154" s="236"/>
      <c r="D154" s="237" t="s">
        <v>183</v>
      </c>
      <c r="E154" s="238" t="s">
        <v>1</v>
      </c>
      <c r="F154" s="239" t="s">
        <v>349</v>
      </c>
      <c r="G154" s="236"/>
      <c r="H154" s="240">
        <v>1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AT154" s="246" t="s">
        <v>183</v>
      </c>
      <c r="AU154" s="246" t="s">
        <v>136</v>
      </c>
      <c r="AV154" s="12" t="s">
        <v>136</v>
      </c>
      <c r="AW154" s="12" t="s">
        <v>32</v>
      </c>
      <c r="AX154" s="12" t="s">
        <v>83</v>
      </c>
      <c r="AY154" s="246" t="s">
        <v>127</v>
      </c>
    </row>
    <row r="155" s="1" customFormat="1" ht="24" customHeight="1">
      <c r="B155" s="36"/>
      <c r="C155" s="247" t="s">
        <v>253</v>
      </c>
      <c r="D155" s="247" t="s">
        <v>242</v>
      </c>
      <c r="E155" s="248" t="s">
        <v>350</v>
      </c>
      <c r="F155" s="249" t="s">
        <v>351</v>
      </c>
      <c r="G155" s="250" t="s">
        <v>298</v>
      </c>
      <c r="H155" s="251">
        <v>1</v>
      </c>
      <c r="I155" s="252"/>
      <c r="J155" s="253">
        <f>ROUND(I155*H155,2)</f>
        <v>0</v>
      </c>
      <c r="K155" s="249" t="s">
        <v>1</v>
      </c>
      <c r="L155" s="254"/>
      <c r="M155" s="255" t="s">
        <v>1</v>
      </c>
      <c r="N155" s="256" t="s">
        <v>41</v>
      </c>
      <c r="O155" s="84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AR155" s="233" t="s">
        <v>245</v>
      </c>
      <c r="AT155" s="233" t="s">
        <v>242</v>
      </c>
      <c r="AU155" s="233" t="s">
        <v>136</v>
      </c>
      <c r="AY155" s="15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136</v>
      </c>
      <c r="BK155" s="234">
        <f>ROUND(I155*H155,2)</f>
        <v>0</v>
      </c>
      <c r="BL155" s="15" t="s">
        <v>203</v>
      </c>
      <c r="BM155" s="233" t="s">
        <v>352</v>
      </c>
    </row>
    <row r="156" s="1" customFormat="1" ht="16.5" customHeight="1">
      <c r="B156" s="36"/>
      <c r="C156" s="247" t="s">
        <v>353</v>
      </c>
      <c r="D156" s="247" t="s">
        <v>242</v>
      </c>
      <c r="E156" s="248" t="s">
        <v>354</v>
      </c>
      <c r="F156" s="249" t="s">
        <v>355</v>
      </c>
      <c r="G156" s="250" t="s">
        <v>133</v>
      </c>
      <c r="H156" s="251">
        <v>1</v>
      </c>
      <c r="I156" s="252"/>
      <c r="J156" s="253">
        <f>ROUND(I156*H156,2)</f>
        <v>0</v>
      </c>
      <c r="K156" s="249" t="s">
        <v>1</v>
      </c>
      <c r="L156" s="254"/>
      <c r="M156" s="255" t="s">
        <v>1</v>
      </c>
      <c r="N156" s="256" t="s">
        <v>41</v>
      </c>
      <c r="O156" s="84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AR156" s="233" t="s">
        <v>245</v>
      </c>
      <c r="AT156" s="233" t="s">
        <v>242</v>
      </c>
      <c r="AU156" s="233" t="s">
        <v>136</v>
      </c>
      <c r="AY156" s="15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136</v>
      </c>
      <c r="BK156" s="234">
        <f>ROUND(I156*H156,2)</f>
        <v>0</v>
      </c>
      <c r="BL156" s="15" t="s">
        <v>203</v>
      </c>
      <c r="BM156" s="233" t="s">
        <v>356</v>
      </c>
    </row>
    <row r="157" s="1" customFormat="1" ht="24" customHeight="1">
      <c r="B157" s="36"/>
      <c r="C157" s="222" t="s">
        <v>357</v>
      </c>
      <c r="D157" s="222" t="s">
        <v>130</v>
      </c>
      <c r="E157" s="223" t="s">
        <v>358</v>
      </c>
      <c r="F157" s="224" t="s">
        <v>359</v>
      </c>
      <c r="G157" s="225" t="s">
        <v>298</v>
      </c>
      <c r="H157" s="226">
        <v>1</v>
      </c>
      <c r="I157" s="227"/>
      <c r="J157" s="228">
        <f>ROUND(I157*H157,2)</f>
        <v>0</v>
      </c>
      <c r="K157" s="224" t="s">
        <v>134</v>
      </c>
      <c r="L157" s="41"/>
      <c r="M157" s="229" t="s">
        <v>1</v>
      </c>
      <c r="N157" s="230" t="s">
        <v>41</v>
      </c>
      <c r="O157" s="84"/>
      <c r="P157" s="231">
        <f>O157*H157</f>
        <v>0</v>
      </c>
      <c r="Q157" s="231">
        <v>0.0067299999999999999</v>
      </c>
      <c r="R157" s="231">
        <f>Q157*H157</f>
        <v>0.0067299999999999999</v>
      </c>
      <c r="S157" s="231">
        <v>0</v>
      </c>
      <c r="T157" s="232">
        <f>S157*H157</f>
        <v>0</v>
      </c>
      <c r="AR157" s="233" t="s">
        <v>203</v>
      </c>
      <c r="AT157" s="233" t="s">
        <v>130</v>
      </c>
      <c r="AU157" s="233" t="s">
        <v>136</v>
      </c>
      <c r="AY157" s="15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136</v>
      </c>
      <c r="BK157" s="234">
        <f>ROUND(I157*H157,2)</f>
        <v>0</v>
      </c>
      <c r="BL157" s="15" t="s">
        <v>203</v>
      </c>
      <c r="BM157" s="233" t="s">
        <v>360</v>
      </c>
    </row>
    <row r="158" s="1" customFormat="1" ht="16.5" customHeight="1">
      <c r="B158" s="36"/>
      <c r="C158" s="247" t="s">
        <v>361</v>
      </c>
      <c r="D158" s="247" t="s">
        <v>242</v>
      </c>
      <c r="E158" s="248" t="s">
        <v>362</v>
      </c>
      <c r="F158" s="249" t="s">
        <v>363</v>
      </c>
      <c r="G158" s="250" t="s">
        <v>298</v>
      </c>
      <c r="H158" s="251">
        <v>1</v>
      </c>
      <c r="I158" s="252"/>
      <c r="J158" s="253">
        <f>ROUND(I158*H158,2)</f>
        <v>0</v>
      </c>
      <c r="K158" s="249" t="s">
        <v>1</v>
      </c>
      <c r="L158" s="254"/>
      <c r="M158" s="255" t="s">
        <v>1</v>
      </c>
      <c r="N158" s="256" t="s">
        <v>41</v>
      </c>
      <c r="O158" s="8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245</v>
      </c>
      <c r="AT158" s="233" t="s">
        <v>242</v>
      </c>
      <c r="AU158" s="233" t="s">
        <v>136</v>
      </c>
      <c r="AY158" s="15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136</v>
      </c>
      <c r="BK158" s="234">
        <f>ROUND(I158*H158,2)</f>
        <v>0</v>
      </c>
      <c r="BL158" s="15" t="s">
        <v>203</v>
      </c>
      <c r="BM158" s="233" t="s">
        <v>364</v>
      </c>
    </row>
    <row r="159" s="1" customFormat="1" ht="16.5" customHeight="1">
      <c r="B159" s="36"/>
      <c r="C159" s="247" t="s">
        <v>365</v>
      </c>
      <c r="D159" s="247" t="s">
        <v>242</v>
      </c>
      <c r="E159" s="248" t="s">
        <v>366</v>
      </c>
      <c r="F159" s="249" t="s">
        <v>367</v>
      </c>
      <c r="G159" s="250" t="s">
        <v>298</v>
      </c>
      <c r="H159" s="251">
        <v>1</v>
      </c>
      <c r="I159" s="252"/>
      <c r="J159" s="253">
        <f>ROUND(I159*H159,2)</f>
        <v>0</v>
      </c>
      <c r="K159" s="249" t="s">
        <v>1</v>
      </c>
      <c r="L159" s="254"/>
      <c r="M159" s="255" t="s">
        <v>1</v>
      </c>
      <c r="N159" s="256" t="s">
        <v>41</v>
      </c>
      <c r="O159" s="84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AR159" s="233" t="s">
        <v>245</v>
      </c>
      <c r="AT159" s="233" t="s">
        <v>242</v>
      </c>
      <c r="AU159" s="233" t="s">
        <v>136</v>
      </c>
      <c r="AY159" s="15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136</v>
      </c>
      <c r="BK159" s="234">
        <f>ROUND(I159*H159,2)</f>
        <v>0</v>
      </c>
      <c r="BL159" s="15" t="s">
        <v>203</v>
      </c>
      <c r="BM159" s="233" t="s">
        <v>368</v>
      </c>
    </row>
    <row r="160" s="1" customFormat="1" ht="24" customHeight="1">
      <c r="B160" s="36"/>
      <c r="C160" s="247" t="s">
        <v>369</v>
      </c>
      <c r="D160" s="247" t="s">
        <v>242</v>
      </c>
      <c r="E160" s="248" t="s">
        <v>370</v>
      </c>
      <c r="F160" s="249" t="s">
        <v>371</v>
      </c>
      <c r="G160" s="250" t="s">
        <v>133</v>
      </c>
      <c r="H160" s="251">
        <v>1</v>
      </c>
      <c r="I160" s="252"/>
      <c r="J160" s="253">
        <f>ROUND(I160*H160,2)</f>
        <v>0</v>
      </c>
      <c r="K160" s="249" t="s">
        <v>1</v>
      </c>
      <c r="L160" s="254"/>
      <c r="M160" s="255" t="s">
        <v>1</v>
      </c>
      <c r="N160" s="256" t="s">
        <v>41</v>
      </c>
      <c r="O160" s="84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AR160" s="233" t="s">
        <v>245</v>
      </c>
      <c r="AT160" s="233" t="s">
        <v>242</v>
      </c>
      <c r="AU160" s="233" t="s">
        <v>136</v>
      </c>
      <c r="AY160" s="15" t="s">
        <v>127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5" t="s">
        <v>136</v>
      </c>
      <c r="BK160" s="234">
        <f>ROUND(I160*H160,2)</f>
        <v>0</v>
      </c>
      <c r="BL160" s="15" t="s">
        <v>203</v>
      </c>
      <c r="BM160" s="233" t="s">
        <v>372</v>
      </c>
    </row>
    <row r="161" s="1" customFormat="1" ht="16.5" customHeight="1">
      <c r="B161" s="36"/>
      <c r="C161" s="247" t="s">
        <v>245</v>
      </c>
      <c r="D161" s="247" t="s">
        <v>242</v>
      </c>
      <c r="E161" s="248" t="s">
        <v>373</v>
      </c>
      <c r="F161" s="249" t="s">
        <v>374</v>
      </c>
      <c r="G161" s="250" t="s">
        <v>133</v>
      </c>
      <c r="H161" s="251">
        <v>1</v>
      </c>
      <c r="I161" s="252"/>
      <c r="J161" s="253">
        <f>ROUND(I161*H161,2)</f>
        <v>0</v>
      </c>
      <c r="K161" s="249" t="s">
        <v>1</v>
      </c>
      <c r="L161" s="254"/>
      <c r="M161" s="255" t="s">
        <v>1</v>
      </c>
      <c r="N161" s="256" t="s">
        <v>41</v>
      </c>
      <c r="O161" s="84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245</v>
      </c>
      <c r="AT161" s="233" t="s">
        <v>242</v>
      </c>
      <c r="AU161" s="233" t="s">
        <v>136</v>
      </c>
      <c r="AY161" s="15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136</v>
      </c>
      <c r="BK161" s="234">
        <f>ROUND(I161*H161,2)</f>
        <v>0</v>
      </c>
      <c r="BL161" s="15" t="s">
        <v>203</v>
      </c>
      <c r="BM161" s="233" t="s">
        <v>375</v>
      </c>
    </row>
    <row r="162" s="1" customFormat="1" ht="16.5" customHeight="1">
      <c r="B162" s="36"/>
      <c r="C162" s="247" t="s">
        <v>376</v>
      </c>
      <c r="D162" s="247" t="s">
        <v>242</v>
      </c>
      <c r="E162" s="248" t="s">
        <v>377</v>
      </c>
      <c r="F162" s="249" t="s">
        <v>378</v>
      </c>
      <c r="G162" s="250" t="s">
        <v>379</v>
      </c>
      <c r="H162" s="251">
        <v>3</v>
      </c>
      <c r="I162" s="252"/>
      <c r="J162" s="253">
        <f>ROUND(I162*H162,2)</f>
        <v>0</v>
      </c>
      <c r="K162" s="249" t="s">
        <v>1</v>
      </c>
      <c r="L162" s="254"/>
      <c r="M162" s="255" t="s">
        <v>1</v>
      </c>
      <c r="N162" s="256" t="s">
        <v>41</v>
      </c>
      <c r="O162" s="84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33" t="s">
        <v>245</v>
      </c>
      <c r="AT162" s="233" t="s">
        <v>242</v>
      </c>
      <c r="AU162" s="233" t="s">
        <v>136</v>
      </c>
      <c r="AY162" s="15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136</v>
      </c>
      <c r="BK162" s="234">
        <f>ROUND(I162*H162,2)</f>
        <v>0</v>
      </c>
      <c r="BL162" s="15" t="s">
        <v>203</v>
      </c>
      <c r="BM162" s="233" t="s">
        <v>380</v>
      </c>
    </row>
    <row r="163" s="1" customFormat="1" ht="16.5" customHeight="1">
      <c r="B163" s="36"/>
      <c r="C163" s="247" t="s">
        <v>381</v>
      </c>
      <c r="D163" s="247" t="s">
        <v>242</v>
      </c>
      <c r="E163" s="248" t="s">
        <v>382</v>
      </c>
      <c r="F163" s="249" t="s">
        <v>383</v>
      </c>
      <c r="G163" s="250" t="s">
        <v>298</v>
      </c>
      <c r="H163" s="251">
        <v>1</v>
      </c>
      <c r="I163" s="252"/>
      <c r="J163" s="253">
        <f>ROUND(I163*H163,2)</f>
        <v>0</v>
      </c>
      <c r="K163" s="249" t="s">
        <v>1</v>
      </c>
      <c r="L163" s="254"/>
      <c r="M163" s="255" t="s">
        <v>1</v>
      </c>
      <c r="N163" s="256" t="s">
        <v>41</v>
      </c>
      <c r="O163" s="84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AR163" s="233" t="s">
        <v>245</v>
      </c>
      <c r="AT163" s="233" t="s">
        <v>242</v>
      </c>
      <c r="AU163" s="233" t="s">
        <v>136</v>
      </c>
      <c r="AY163" s="15" t="s">
        <v>127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5" t="s">
        <v>136</v>
      </c>
      <c r="BK163" s="234">
        <f>ROUND(I163*H163,2)</f>
        <v>0</v>
      </c>
      <c r="BL163" s="15" t="s">
        <v>203</v>
      </c>
      <c r="BM163" s="233" t="s">
        <v>384</v>
      </c>
    </row>
    <row r="164" s="1" customFormat="1" ht="16.5" customHeight="1">
      <c r="B164" s="36"/>
      <c r="C164" s="247" t="s">
        <v>385</v>
      </c>
      <c r="D164" s="247" t="s">
        <v>242</v>
      </c>
      <c r="E164" s="248" t="s">
        <v>386</v>
      </c>
      <c r="F164" s="249" t="s">
        <v>387</v>
      </c>
      <c r="G164" s="250" t="s">
        <v>298</v>
      </c>
      <c r="H164" s="251">
        <v>1</v>
      </c>
      <c r="I164" s="252"/>
      <c r="J164" s="253">
        <f>ROUND(I164*H164,2)</f>
        <v>0</v>
      </c>
      <c r="K164" s="249" t="s">
        <v>1</v>
      </c>
      <c r="L164" s="254"/>
      <c r="M164" s="255" t="s">
        <v>1</v>
      </c>
      <c r="N164" s="256" t="s">
        <v>41</v>
      </c>
      <c r="O164" s="84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3" t="s">
        <v>245</v>
      </c>
      <c r="AT164" s="233" t="s">
        <v>242</v>
      </c>
      <c r="AU164" s="233" t="s">
        <v>136</v>
      </c>
      <c r="AY164" s="15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136</v>
      </c>
      <c r="BK164" s="234">
        <f>ROUND(I164*H164,2)</f>
        <v>0</v>
      </c>
      <c r="BL164" s="15" t="s">
        <v>203</v>
      </c>
      <c r="BM164" s="233" t="s">
        <v>388</v>
      </c>
    </row>
    <row r="165" s="1" customFormat="1" ht="16.5" customHeight="1">
      <c r="B165" s="36"/>
      <c r="C165" s="247" t="s">
        <v>389</v>
      </c>
      <c r="D165" s="247" t="s">
        <v>242</v>
      </c>
      <c r="E165" s="248" t="s">
        <v>390</v>
      </c>
      <c r="F165" s="249" t="s">
        <v>391</v>
      </c>
      <c r="G165" s="250" t="s">
        <v>298</v>
      </c>
      <c r="H165" s="251">
        <v>1</v>
      </c>
      <c r="I165" s="252"/>
      <c r="J165" s="253">
        <f>ROUND(I165*H165,2)</f>
        <v>0</v>
      </c>
      <c r="K165" s="249" t="s">
        <v>1</v>
      </c>
      <c r="L165" s="254"/>
      <c r="M165" s="255" t="s">
        <v>1</v>
      </c>
      <c r="N165" s="256" t="s">
        <v>41</v>
      </c>
      <c r="O165" s="84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AR165" s="233" t="s">
        <v>245</v>
      </c>
      <c r="AT165" s="233" t="s">
        <v>242</v>
      </c>
      <c r="AU165" s="233" t="s">
        <v>136</v>
      </c>
      <c r="AY165" s="15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136</v>
      </c>
      <c r="BK165" s="234">
        <f>ROUND(I165*H165,2)</f>
        <v>0</v>
      </c>
      <c r="BL165" s="15" t="s">
        <v>203</v>
      </c>
      <c r="BM165" s="233" t="s">
        <v>392</v>
      </c>
    </row>
    <row r="166" s="1" customFormat="1" ht="16.5" customHeight="1">
      <c r="B166" s="36"/>
      <c r="C166" s="222" t="s">
        <v>393</v>
      </c>
      <c r="D166" s="222" t="s">
        <v>130</v>
      </c>
      <c r="E166" s="223" t="s">
        <v>394</v>
      </c>
      <c r="F166" s="224" t="s">
        <v>395</v>
      </c>
      <c r="G166" s="225" t="s">
        <v>177</v>
      </c>
      <c r="H166" s="226">
        <v>0.155</v>
      </c>
      <c r="I166" s="227"/>
      <c r="J166" s="228">
        <f>ROUND(I166*H166,2)</f>
        <v>0</v>
      </c>
      <c r="K166" s="224" t="s">
        <v>134</v>
      </c>
      <c r="L166" s="41"/>
      <c r="M166" s="229" t="s">
        <v>1</v>
      </c>
      <c r="N166" s="230" t="s">
        <v>41</v>
      </c>
      <c r="O166" s="84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AR166" s="233" t="s">
        <v>203</v>
      </c>
      <c r="AT166" s="233" t="s">
        <v>130</v>
      </c>
      <c r="AU166" s="233" t="s">
        <v>136</v>
      </c>
      <c r="AY166" s="15" t="s">
        <v>127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5" t="s">
        <v>136</v>
      </c>
      <c r="BK166" s="234">
        <f>ROUND(I166*H166,2)</f>
        <v>0</v>
      </c>
      <c r="BL166" s="15" t="s">
        <v>203</v>
      </c>
      <c r="BM166" s="233" t="s">
        <v>396</v>
      </c>
    </row>
    <row r="167" s="11" customFormat="1" ht="22.8" customHeight="1">
      <c r="B167" s="206"/>
      <c r="C167" s="207"/>
      <c r="D167" s="208" t="s">
        <v>74</v>
      </c>
      <c r="E167" s="220" t="s">
        <v>397</v>
      </c>
      <c r="F167" s="220" t="s">
        <v>398</v>
      </c>
      <c r="G167" s="207"/>
      <c r="H167" s="207"/>
      <c r="I167" s="210"/>
      <c r="J167" s="221">
        <f>BK167</f>
        <v>0</v>
      </c>
      <c r="K167" s="207"/>
      <c r="L167" s="212"/>
      <c r="M167" s="213"/>
      <c r="N167" s="214"/>
      <c r="O167" s="214"/>
      <c r="P167" s="215">
        <f>SUM(P168:P172)</f>
        <v>0</v>
      </c>
      <c r="Q167" s="214"/>
      <c r="R167" s="215">
        <f>SUM(R168:R172)</f>
        <v>0.0722</v>
      </c>
      <c r="S167" s="214"/>
      <c r="T167" s="216">
        <f>SUM(T168:T172)</f>
        <v>0</v>
      </c>
      <c r="AR167" s="217" t="s">
        <v>136</v>
      </c>
      <c r="AT167" s="218" t="s">
        <v>74</v>
      </c>
      <c r="AU167" s="218" t="s">
        <v>83</v>
      </c>
      <c r="AY167" s="217" t="s">
        <v>127</v>
      </c>
      <c r="BK167" s="219">
        <f>SUM(BK168:BK172)</f>
        <v>0</v>
      </c>
    </row>
    <row r="168" s="1" customFormat="1" ht="24" customHeight="1">
      <c r="B168" s="36"/>
      <c r="C168" s="222" t="s">
        <v>399</v>
      </c>
      <c r="D168" s="222" t="s">
        <v>130</v>
      </c>
      <c r="E168" s="223" t="s">
        <v>400</v>
      </c>
      <c r="F168" s="224" t="s">
        <v>401</v>
      </c>
      <c r="G168" s="225" t="s">
        <v>268</v>
      </c>
      <c r="H168" s="226">
        <v>20</v>
      </c>
      <c r="I168" s="227"/>
      <c r="J168" s="228">
        <f>ROUND(I168*H168,2)</f>
        <v>0</v>
      </c>
      <c r="K168" s="224" t="s">
        <v>1</v>
      </c>
      <c r="L168" s="41"/>
      <c r="M168" s="229" t="s">
        <v>1</v>
      </c>
      <c r="N168" s="230" t="s">
        <v>41</v>
      </c>
      <c r="O168" s="84"/>
      <c r="P168" s="231">
        <f>O168*H168</f>
        <v>0</v>
      </c>
      <c r="Q168" s="231">
        <v>0.00067000000000000002</v>
      </c>
      <c r="R168" s="231">
        <f>Q168*H168</f>
        <v>0.013400000000000001</v>
      </c>
      <c r="S168" s="231">
        <v>0</v>
      </c>
      <c r="T168" s="232">
        <f>S168*H168</f>
        <v>0</v>
      </c>
      <c r="AR168" s="233" t="s">
        <v>203</v>
      </c>
      <c r="AT168" s="233" t="s">
        <v>130</v>
      </c>
      <c r="AU168" s="233" t="s">
        <v>136</v>
      </c>
      <c r="AY168" s="15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5" t="s">
        <v>136</v>
      </c>
      <c r="BK168" s="234">
        <f>ROUND(I168*H168,2)</f>
        <v>0</v>
      </c>
      <c r="BL168" s="15" t="s">
        <v>203</v>
      </c>
      <c r="BM168" s="233" t="s">
        <v>402</v>
      </c>
    </row>
    <row r="169" s="1" customFormat="1" ht="16.5" customHeight="1">
      <c r="B169" s="36"/>
      <c r="C169" s="222" t="s">
        <v>403</v>
      </c>
      <c r="D169" s="222" t="s">
        <v>130</v>
      </c>
      <c r="E169" s="223" t="s">
        <v>404</v>
      </c>
      <c r="F169" s="224" t="s">
        <v>405</v>
      </c>
      <c r="G169" s="225" t="s">
        <v>268</v>
      </c>
      <c r="H169" s="226">
        <v>30</v>
      </c>
      <c r="I169" s="227"/>
      <c r="J169" s="228">
        <f>ROUND(I169*H169,2)</f>
        <v>0</v>
      </c>
      <c r="K169" s="224" t="s">
        <v>134</v>
      </c>
      <c r="L169" s="41"/>
      <c r="M169" s="229" t="s">
        <v>1</v>
      </c>
      <c r="N169" s="230" t="s">
        <v>41</v>
      </c>
      <c r="O169" s="84"/>
      <c r="P169" s="231">
        <f>O169*H169</f>
        <v>0</v>
      </c>
      <c r="Q169" s="231">
        <v>0.0019599999999999999</v>
      </c>
      <c r="R169" s="231">
        <f>Q169*H169</f>
        <v>0.058799999999999998</v>
      </c>
      <c r="S169" s="231">
        <v>0</v>
      </c>
      <c r="T169" s="232">
        <f>S169*H169</f>
        <v>0</v>
      </c>
      <c r="AR169" s="233" t="s">
        <v>203</v>
      </c>
      <c r="AT169" s="233" t="s">
        <v>130</v>
      </c>
      <c r="AU169" s="233" t="s">
        <v>136</v>
      </c>
      <c r="AY169" s="15" t="s">
        <v>127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5" t="s">
        <v>136</v>
      </c>
      <c r="BK169" s="234">
        <f>ROUND(I169*H169,2)</f>
        <v>0</v>
      </c>
      <c r="BL169" s="15" t="s">
        <v>203</v>
      </c>
      <c r="BM169" s="233" t="s">
        <v>406</v>
      </c>
    </row>
    <row r="170" s="1" customFormat="1" ht="16.5" customHeight="1">
      <c r="B170" s="36"/>
      <c r="C170" s="222" t="s">
        <v>407</v>
      </c>
      <c r="D170" s="222" t="s">
        <v>130</v>
      </c>
      <c r="E170" s="223" t="s">
        <v>408</v>
      </c>
      <c r="F170" s="224" t="s">
        <v>409</v>
      </c>
      <c r="G170" s="225" t="s">
        <v>268</v>
      </c>
      <c r="H170" s="226">
        <v>20</v>
      </c>
      <c r="I170" s="227"/>
      <c r="J170" s="228">
        <f>ROUND(I170*H170,2)</f>
        <v>0</v>
      </c>
      <c r="K170" s="224" t="s">
        <v>134</v>
      </c>
      <c r="L170" s="41"/>
      <c r="M170" s="229" t="s">
        <v>1</v>
      </c>
      <c r="N170" s="230" t="s">
        <v>41</v>
      </c>
      <c r="O170" s="84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33" t="s">
        <v>203</v>
      </c>
      <c r="AT170" s="233" t="s">
        <v>130</v>
      </c>
      <c r="AU170" s="233" t="s">
        <v>136</v>
      </c>
      <c r="AY170" s="15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136</v>
      </c>
      <c r="BK170" s="234">
        <f>ROUND(I170*H170,2)</f>
        <v>0</v>
      </c>
      <c r="BL170" s="15" t="s">
        <v>203</v>
      </c>
      <c r="BM170" s="233" t="s">
        <v>410</v>
      </c>
    </row>
    <row r="171" s="1" customFormat="1" ht="16.5" customHeight="1">
      <c r="B171" s="36"/>
      <c r="C171" s="222" t="s">
        <v>411</v>
      </c>
      <c r="D171" s="222" t="s">
        <v>130</v>
      </c>
      <c r="E171" s="223" t="s">
        <v>412</v>
      </c>
      <c r="F171" s="224" t="s">
        <v>413</v>
      </c>
      <c r="G171" s="225" t="s">
        <v>268</v>
      </c>
      <c r="H171" s="226">
        <v>30</v>
      </c>
      <c r="I171" s="227"/>
      <c r="J171" s="228">
        <f>ROUND(I171*H171,2)</f>
        <v>0</v>
      </c>
      <c r="K171" s="224" t="s">
        <v>134</v>
      </c>
      <c r="L171" s="41"/>
      <c r="M171" s="229" t="s">
        <v>1</v>
      </c>
      <c r="N171" s="230" t="s">
        <v>41</v>
      </c>
      <c r="O171" s="84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AR171" s="233" t="s">
        <v>203</v>
      </c>
      <c r="AT171" s="233" t="s">
        <v>130</v>
      </c>
      <c r="AU171" s="233" t="s">
        <v>136</v>
      </c>
      <c r="AY171" s="15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5" t="s">
        <v>136</v>
      </c>
      <c r="BK171" s="234">
        <f>ROUND(I171*H171,2)</f>
        <v>0</v>
      </c>
      <c r="BL171" s="15" t="s">
        <v>203</v>
      </c>
      <c r="BM171" s="233" t="s">
        <v>414</v>
      </c>
    </row>
    <row r="172" s="1" customFormat="1" ht="24" customHeight="1">
      <c r="B172" s="36"/>
      <c r="C172" s="222" t="s">
        <v>415</v>
      </c>
      <c r="D172" s="222" t="s">
        <v>130</v>
      </c>
      <c r="E172" s="223" t="s">
        <v>416</v>
      </c>
      <c r="F172" s="224" t="s">
        <v>417</v>
      </c>
      <c r="G172" s="225" t="s">
        <v>177</v>
      </c>
      <c r="H172" s="226">
        <v>0.081000000000000003</v>
      </c>
      <c r="I172" s="227"/>
      <c r="J172" s="228">
        <f>ROUND(I172*H172,2)</f>
        <v>0</v>
      </c>
      <c r="K172" s="224" t="s">
        <v>134</v>
      </c>
      <c r="L172" s="41"/>
      <c r="M172" s="229" t="s">
        <v>1</v>
      </c>
      <c r="N172" s="230" t="s">
        <v>41</v>
      </c>
      <c r="O172" s="84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3" t="s">
        <v>203</v>
      </c>
      <c r="AT172" s="233" t="s">
        <v>130</v>
      </c>
      <c r="AU172" s="233" t="s">
        <v>136</v>
      </c>
      <c r="AY172" s="15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5" t="s">
        <v>136</v>
      </c>
      <c r="BK172" s="234">
        <f>ROUND(I172*H172,2)</f>
        <v>0</v>
      </c>
      <c r="BL172" s="15" t="s">
        <v>203</v>
      </c>
      <c r="BM172" s="233" t="s">
        <v>418</v>
      </c>
    </row>
    <row r="173" s="11" customFormat="1" ht="22.8" customHeight="1">
      <c r="B173" s="206"/>
      <c r="C173" s="207"/>
      <c r="D173" s="208" t="s">
        <v>74</v>
      </c>
      <c r="E173" s="220" t="s">
        <v>419</v>
      </c>
      <c r="F173" s="220" t="s">
        <v>420</v>
      </c>
      <c r="G173" s="207"/>
      <c r="H173" s="207"/>
      <c r="I173" s="210"/>
      <c r="J173" s="221">
        <f>BK173</f>
        <v>0</v>
      </c>
      <c r="K173" s="207"/>
      <c r="L173" s="212"/>
      <c r="M173" s="213"/>
      <c r="N173" s="214"/>
      <c r="O173" s="214"/>
      <c r="P173" s="215">
        <f>SUM(P174:P191)</f>
        <v>0</v>
      </c>
      <c r="Q173" s="214"/>
      <c r="R173" s="215">
        <f>SUM(R174:R191)</f>
        <v>0.014409999999999999</v>
      </c>
      <c r="S173" s="214"/>
      <c r="T173" s="216">
        <f>SUM(T174:T191)</f>
        <v>0.033530000000000004</v>
      </c>
      <c r="AR173" s="217" t="s">
        <v>136</v>
      </c>
      <c r="AT173" s="218" t="s">
        <v>74</v>
      </c>
      <c r="AU173" s="218" t="s">
        <v>83</v>
      </c>
      <c r="AY173" s="217" t="s">
        <v>127</v>
      </c>
      <c r="BK173" s="219">
        <f>SUM(BK174:BK191)</f>
        <v>0</v>
      </c>
    </row>
    <row r="174" s="1" customFormat="1" ht="16.5" customHeight="1">
      <c r="B174" s="36"/>
      <c r="C174" s="222" t="s">
        <v>421</v>
      </c>
      <c r="D174" s="222" t="s">
        <v>130</v>
      </c>
      <c r="E174" s="223" t="s">
        <v>422</v>
      </c>
      <c r="F174" s="224" t="s">
        <v>423</v>
      </c>
      <c r="G174" s="225" t="s">
        <v>133</v>
      </c>
      <c r="H174" s="226">
        <v>8</v>
      </c>
      <c r="I174" s="227"/>
      <c r="J174" s="228">
        <f>ROUND(I174*H174,2)</f>
        <v>0</v>
      </c>
      <c r="K174" s="224" t="s">
        <v>134</v>
      </c>
      <c r="L174" s="41"/>
      <c r="M174" s="229" t="s">
        <v>1</v>
      </c>
      <c r="N174" s="230" t="s">
        <v>41</v>
      </c>
      <c r="O174" s="84"/>
      <c r="P174" s="231">
        <f>O174*H174</f>
        <v>0</v>
      </c>
      <c r="Q174" s="231">
        <v>0.00021000000000000001</v>
      </c>
      <c r="R174" s="231">
        <f>Q174*H174</f>
        <v>0.0016800000000000001</v>
      </c>
      <c r="S174" s="231">
        <v>0.0035000000000000001</v>
      </c>
      <c r="T174" s="232">
        <f>S174*H174</f>
        <v>0.028000000000000001</v>
      </c>
      <c r="AR174" s="233" t="s">
        <v>203</v>
      </c>
      <c r="AT174" s="233" t="s">
        <v>130</v>
      </c>
      <c r="AU174" s="233" t="s">
        <v>136</v>
      </c>
      <c r="AY174" s="15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136</v>
      </c>
      <c r="BK174" s="234">
        <f>ROUND(I174*H174,2)</f>
        <v>0</v>
      </c>
      <c r="BL174" s="15" t="s">
        <v>203</v>
      </c>
      <c r="BM174" s="233" t="s">
        <v>424</v>
      </c>
    </row>
    <row r="175" s="1" customFormat="1" ht="24" customHeight="1">
      <c r="B175" s="36"/>
      <c r="C175" s="222" t="s">
        <v>425</v>
      </c>
      <c r="D175" s="222" t="s">
        <v>130</v>
      </c>
      <c r="E175" s="223" t="s">
        <v>426</v>
      </c>
      <c r="F175" s="224" t="s">
        <v>427</v>
      </c>
      <c r="G175" s="225" t="s">
        <v>133</v>
      </c>
      <c r="H175" s="226">
        <v>1</v>
      </c>
      <c r="I175" s="227"/>
      <c r="J175" s="228">
        <f>ROUND(I175*H175,2)</f>
        <v>0</v>
      </c>
      <c r="K175" s="224" t="s">
        <v>134</v>
      </c>
      <c r="L175" s="41"/>
      <c r="M175" s="229" t="s">
        <v>1</v>
      </c>
      <c r="N175" s="230" t="s">
        <v>41</v>
      </c>
      <c r="O175" s="84"/>
      <c r="P175" s="231">
        <f>O175*H175</f>
        <v>0</v>
      </c>
      <c r="Q175" s="231">
        <v>0.00034000000000000002</v>
      </c>
      <c r="R175" s="231">
        <f>Q175*H175</f>
        <v>0.00034000000000000002</v>
      </c>
      <c r="S175" s="231">
        <v>0.0055300000000000002</v>
      </c>
      <c r="T175" s="232">
        <f>S175*H175</f>
        <v>0.0055300000000000002</v>
      </c>
      <c r="AR175" s="233" t="s">
        <v>203</v>
      </c>
      <c r="AT175" s="233" t="s">
        <v>130</v>
      </c>
      <c r="AU175" s="233" t="s">
        <v>136</v>
      </c>
      <c r="AY175" s="15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5" t="s">
        <v>136</v>
      </c>
      <c r="BK175" s="234">
        <f>ROUND(I175*H175,2)</f>
        <v>0</v>
      </c>
      <c r="BL175" s="15" t="s">
        <v>203</v>
      </c>
      <c r="BM175" s="233" t="s">
        <v>428</v>
      </c>
    </row>
    <row r="176" s="1" customFormat="1" ht="24" customHeight="1">
      <c r="B176" s="36"/>
      <c r="C176" s="222" t="s">
        <v>429</v>
      </c>
      <c r="D176" s="222" t="s">
        <v>130</v>
      </c>
      <c r="E176" s="223" t="s">
        <v>430</v>
      </c>
      <c r="F176" s="224" t="s">
        <v>431</v>
      </c>
      <c r="G176" s="225" t="s">
        <v>133</v>
      </c>
      <c r="H176" s="226">
        <v>1</v>
      </c>
      <c r="I176" s="227"/>
      <c r="J176" s="228">
        <f>ROUND(I176*H176,2)</f>
        <v>0</v>
      </c>
      <c r="K176" s="224" t="s">
        <v>134</v>
      </c>
      <c r="L176" s="41"/>
      <c r="M176" s="229" t="s">
        <v>1</v>
      </c>
      <c r="N176" s="230" t="s">
        <v>41</v>
      </c>
      <c r="O176" s="84"/>
      <c r="P176" s="231">
        <f>O176*H176</f>
        <v>0</v>
      </c>
      <c r="Q176" s="231">
        <v>0.00114</v>
      </c>
      <c r="R176" s="231">
        <f>Q176*H176</f>
        <v>0.00114</v>
      </c>
      <c r="S176" s="231">
        <v>0</v>
      </c>
      <c r="T176" s="232">
        <f>S176*H176</f>
        <v>0</v>
      </c>
      <c r="AR176" s="233" t="s">
        <v>203</v>
      </c>
      <c r="AT176" s="233" t="s">
        <v>130</v>
      </c>
      <c r="AU176" s="233" t="s">
        <v>136</v>
      </c>
      <c r="AY176" s="15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5" t="s">
        <v>136</v>
      </c>
      <c r="BK176" s="234">
        <f>ROUND(I176*H176,2)</f>
        <v>0</v>
      </c>
      <c r="BL176" s="15" t="s">
        <v>203</v>
      </c>
      <c r="BM176" s="233" t="s">
        <v>432</v>
      </c>
    </row>
    <row r="177" s="1" customFormat="1" ht="24" customHeight="1">
      <c r="B177" s="36"/>
      <c r="C177" s="222" t="s">
        <v>433</v>
      </c>
      <c r="D177" s="222" t="s">
        <v>130</v>
      </c>
      <c r="E177" s="223" t="s">
        <v>434</v>
      </c>
      <c r="F177" s="224" t="s">
        <v>435</v>
      </c>
      <c r="G177" s="225" t="s">
        <v>133</v>
      </c>
      <c r="H177" s="226">
        <v>6</v>
      </c>
      <c r="I177" s="227"/>
      <c r="J177" s="228">
        <f>ROUND(I177*H177,2)</f>
        <v>0</v>
      </c>
      <c r="K177" s="224" t="s">
        <v>134</v>
      </c>
      <c r="L177" s="41"/>
      <c r="M177" s="229" t="s">
        <v>1</v>
      </c>
      <c r="N177" s="230" t="s">
        <v>41</v>
      </c>
      <c r="O177" s="84"/>
      <c r="P177" s="231">
        <f>O177*H177</f>
        <v>0</v>
      </c>
      <c r="Q177" s="231">
        <v>0.00107</v>
      </c>
      <c r="R177" s="231">
        <f>Q177*H177</f>
        <v>0.0064200000000000004</v>
      </c>
      <c r="S177" s="231">
        <v>0</v>
      </c>
      <c r="T177" s="232">
        <f>S177*H177</f>
        <v>0</v>
      </c>
      <c r="AR177" s="233" t="s">
        <v>203</v>
      </c>
      <c r="AT177" s="233" t="s">
        <v>130</v>
      </c>
      <c r="AU177" s="233" t="s">
        <v>136</v>
      </c>
      <c r="AY177" s="15" t="s">
        <v>127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5" t="s">
        <v>136</v>
      </c>
      <c r="BK177" s="234">
        <f>ROUND(I177*H177,2)</f>
        <v>0</v>
      </c>
      <c r="BL177" s="15" t="s">
        <v>203</v>
      </c>
      <c r="BM177" s="233" t="s">
        <v>436</v>
      </c>
    </row>
    <row r="178" s="1" customFormat="1" ht="24" customHeight="1">
      <c r="B178" s="36"/>
      <c r="C178" s="247" t="s">
        <v>437</v>
      </c>
      <c r="D178" s="247" t="s">
        <v>242</v>
      </c>
      <c r="E178" s="248" t="s">
        <v>438</v>
      </c>
      <c r="F178" s="249" t="s">
        <v>439</v>
      </c>
      <c r="G178" s="250" t="s">
        <v>133</v>
      </c>
      <c r="H178" s="251">
        <v>8</v>
      </c>
      <c r="I178" s="252"/>
      <c r="J178" s="253">
        <f>ROUND(I178*H178,2)</f>
        <v>0</v>
      </c>
      <c r="K178" s="249" t="s">
        <v>1</v>
      </c>
      <c r="L178" s="254"/>
      <c r="M178" s="255" t="s">
        <v>1</v>
      </c>
      <c r="N178" s="256" t="s">
        <v>41</v>
      </c>
      <c r="O178" s="84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AR178" s="233" t="s">
        <v>245</v>
      </c>
      <c r="AT178" s="233" t="s">
        <v>242</v>
      </c>
      <c r="AU178" s="233" t="s">
        <v>136</v>
      </c>
      <c r="AY178" s="15" t="s">
        <v>127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5" t="s">
        <v>136</v>
      </c>
      <c r="BK178" s="234">
        <f>ROUND(I178*H178,2)</f>
        <v>0</v>
      </c>
      <c r="BL178" s="15" t="s">
        <v>203</v>
      </c>
      <c r="BM178" s="233" t="s">
        <v>440</v>
      </c>
    </row>
    <row r="179" s="1" customFormat="1" ht="16.5" customHeight="1">
      <c r="B179" s="36"/>
      <c r="C179" s="247" t="s">
        <v>441</v>
      </c>
      <c r="D179" s="247" t="s">
        <v>242</v>
      </c>
      <c r="E179" s="248" t="s">
        <v>442</v>
      </c>
      <c r="F179" s="249" t="s">
        <v>443</v>
      </c>
      <c r="G179" s="250" t="s">
        <v>133</v>
      </c>
      <c r="H179" s="251">
        <v>1</v>
      </c>
      <c r="I179" s="252"/>
      <c r="J179" s="253">
        <f>ROUND(I179*H179,2)</f>
        <v>0</v>
      </c>
      <c r="K179" s="249" t="s">
        <v>1</v>
      </c>
      <c r="L179" s="254"/>
      <c r="M179" s="255" t="s">
        <v>1</v>
      </c>
      <c r="N179" s="256" t="s">
        <v>41</v>
      </c>
      <c r="O179" s="84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AR179" s="233" t="s">
        <v>245</v>
      </c>
      <c r="AT179" s="233" t="s">
        <v>242</v>
      </c>
      <c r="AU179" s="233" t="s">
        <v>136</v>
      </c>
      <c r="AY179" s="15" t="s">
        <v>127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5" t="s">
        <v>136</v>
      </c>
      <c r="BK179" s="234">
        <f>ROUND(I179*H179,2)</f>
        <v>0</v>
      </c>
      <c r="BL179" s="15" t="s">
        <v>203</v>
      </c>
      <c r="BM179" s="233" t="s">
        <v>444</v>
      </c>
    </row>
    <row r="180" s="1" customFormat="1" ht="24" customHeight="1">
      <c r="B180" s="36"/>
      <c r="C180" s="222" t="s">
        <v>445</v>
      </c>
      <c r="D180" s="222" t="s">
        <v>130</v>
      </c>
      <c r="E180" s="223" t="s">
        <v>446</v>
      </c>
      <c r="F180" s="224" t="s">
        <v>447</v>
      </c>
      <c r="G180" s="225" t="s">
        <v>133</v>
      </c>
      <c r="H180" s="226">
        <v>2</v>
      </c>
      <c r="I180" s="227"/>
      <c r="J180" s="228">
        <f>ROUND(I180*H180,2)</f>
        <v>0</v>
      </c>
      <c r="K180" s="224" t="s">
        <v>134</v>
      </c>
      <c r="L180" s="41"/>
      <c r="M180" s="229" t="s">
        <v>1</v>
      </c>
      <c r="N180" s="230" t="s">
        <v>41</v>
      </c>
      <c r="O180" s="84"/>
      <c r="P180" s="231">
        <f>O180*H180</f>
        <v>0</v>
      </c>
      <c r="Q180" s="231">
        <v>0.00055000000000000003</v>
      </c>
      <c r="R180" s="231">
        <f>Q180*H180</f>
        <v>0.0011000000000000001</v>
      </c>
      <c r="S180" s="231">
        <v>0</v>
      </c>
      <c r="T180" s="232">
        <f>S180*H180</f>
        <v>0</v>
      </c>
      <c r="AR180" s="233" t="s">
        <v>203</v>
      </c>
      <c r="AT180" s="233" t="s">
        <v>130</v>
      </c>
      <c r="AU180" s="233" t="s">
        <v>136</v>
      </c>
      <c r="AY180" s="15" t="s">
        <v>127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5" t="s">
        <v>136</v>
      </c>
      <c r="BK180" s="234">
        <f>ROUND(I180*H180,2)</f>
        <v>0</v>
      </c>
      <c r="BL180" s="15" t="s">
        <v>203</v>
      </c>
      <c r="BM180" s="233" t="s">
        <v>448</v>
      </c>
    </row>
    <row r="181" s="1" customFormat="1" ht="24" customHeight="1">
      <c r="B181" s="36"/>
      <c r="C181" s="222" t="s">
        <v>449</v>
      </c>
      <c r="D181" s="222" t="s">
        <v>130</v>
      </c>
      <c r="E181" s="223" t="s">
        <v>450</v>
      </c>
      <c r="F181" s="224" t="s">
        <v>451</v>
      </c>
      <c r="G181" s="225" t="s">
        <v>177</v>
      </c>
      <c r="H181" s="226">
        <v>0.034000000000000002</v>
      </c>
      <c r="I181" s="227"/>
      <c r="J181" s="228">
        <f>ROUND(I181*H181,2)</f>
        <v>0</v>
      </c>
      <c r="K181" s="224" t="s">
        <v>134</v>
      </c>
      <c r="L181" s="41"/>
      <c r="M181" s="229" t="s">
        <v>1</v>
      </c>
      <c r="N181" s="230" t="s">
        <v>41</v>
      </c>
      <c r="O181" s="84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AR181" s="233" t="s">
        <v>203</v>
      </c>
      <c r="AT181" s="233" t="s">
        <v>130</v>
      </c>
      <c r="AU181" s="233" t="s">
        <v>136</v>
      </c>
      <c r="AY181" s="15" t="s">
        <v>127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5" t="s">
        <v>136</v>
      </c>
      <c r="BK181" s="234">
        <f>ROUND(I181*H181,2)</f>
        <v>0</v>
      </c>
      <c r="BL181" s="15" t="s">
        <v>203</v>
      </c>
      <c r="BM181" s="233" t="s">
        <v>452</v>
      </c>
    </row>
    <row r="182" s="1" customFormat="1" ht="16.5" customHeight="1">
      <c r="B182" s="36"/>
      <c r="C182" s="247" t="s">
        <v>453</v>
      </c>
      <c r="D182" s="247" t="s">
        <v>242</v>
      </c>
      <c r="E182" s="248" t="s">
        <v>454</v>
      </c>
      <c r="F182" s="249" t="s">
        <v>455</v>
      </c>
      <c r="G182" s="250" t="s">
        <v>133</v>
      </c>
      <c r="H182" s="251">
        <v>6</v>
      </c>
      <c r="I182" s="252"/>
      <c r="J182" s="253">
        <f>ROUND(I182*H182,2)</f>
        <v>0</v>
      </c>
      <c r="K182" s="249" t="s">
        <v>1</v>
      </c>
      <c r="L182" s="254"/>
      <c r="M182" s="255" t="s">
        <v>1</v>
      </c>
      <c r="N182" s="256" t="s">
        <v>41</v>
      </c>
      <c r="O182" s="84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AR182" s="233" t="s">
        <v>245</v>
      </c>
      <c r="AT182" s="233" t="s">
        <v>242</v>
      </c>
      <c r="AU182" s="233" t="s">
        <v>136</v>
      </c>
      <c r="AY182" s="15" t="s">
        <v>127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5" t="s">
        <v>136</v>
      </c>
      <c r="BK182" s="234">
        <f>ROUND(I182*H182,2)</f>
        <v>0</v>
      </c>
      <c r="BL182" s="15" t="s">
        <v>203</v>
      </c>
      <c r="BM182" s="233" t="s">
        <v>456</v>
      </c>
    </row>
    <row r="183" s="1" customFormat="1" ht="24" customHeight="1">
      <c r="B183" s="36"/>
      <c r="C183" s="247" t="s">
        <v>457</v>
      </c>
      <c r="D183" s="247" t="s">
        <v>242</v>
      </c>
      <c r="E183" s="248" t="s">
        <v>458</v>
      </c>
      <c r="F183" s="249" t="s">
        <v>459</v>
      </c>
      <c r="G183" s="250" t="s">
        <v>133</v>
      </c>
      <c r="H183" s="251">
        <v>1</v>
      </c>
      <c r="I183" s="252"/>
      <c r="J183" s="253">
        <f>ROUND(I183*H183,2)</f>
        <v>0</v>
      </c>
      <c r="K183" s="249" t="s">
        <v>1</v>
      </c>
      <c r="L183" s="254"/>
      <c r="M183" s="255" t="s">
        <v>1</v>
      </c>
      <c r="N183" s="256" t="s">
        <v>41</v>
      </c>
      <c r="O183" s="84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AR183" s="233" t="s">
        <v>245</v>
      </c>
      <c r="AT183" s="233" t="s">
        <v>242</v>
      </c>
      <c r="AU183" s="233" t="s">
        <v>136</v>
      </c>
      <c r="AY183" s="15" t="s">
        <v>127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5" t="s">
        <v>136</v>
      </c>
      <c r="BK183" s="234">
        <f>ROUND(I183*H183,2)</f>
        <v>0</v>
      </c>
      <c r="BL183" s="15" t="s">
        <v>203</v>
      </c>
      <c r="BM183" s="233" t="s">
        <v>460</v>
      </c>
    </row>
    <row r="184" s="1" customFormat="1" ht="24" customHeight="1">
      <c r="B184" s="36"/>
      <c r="C184" s="247" t="s">
        <v>461</v>
      </c>
      <c r="D184" s="247" t="s">
        <v>242</v>
      </c>
      <c r="E184" s="248" t="s">
        <v>462</v>
      </c>
      <c r="F184" s="249" t="s">
        <v>463</v>
      </c>
      <c r="G184" s="250" t="s">
        <v>133</v>
      </c>
      <c r="H184" s="251">
        <v>2</v>
      </c>
      <c r="I184" s="252"/>
      <c r="J184" s="253">
        <f>ROUND(I184*H184,2)</f>
        <v>0</v>
      </c>
      <c r="K184" s="249" t="s">
        <v>1</v>
      </c>
      <c r="L184" s="254"/>
      <c r="M184" s="255" t="s">
        <v>1</v>
      </c>
      <c r="N184" s="256" t="s">
        <v>41</v>
      </c>
      <c r="O184" s="84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AR184" s="233" t="s">
        <v>245</v>
      </c>
      <c r="AT184" s="233" t="s">
        <v>242</v>
      </c>
      <c r="AU184" s="233" t="s">
        <v>136</v>
      </c>
      <c r="AY184" s="15" t="s">
        <v>127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5" t="s">
        <v>136</v>
      </c>
      <c r="BK184" s="234">
        <f>ROUND(I184*H184,2)</f>
        <v>0</v>
      </c>
      <c r="BL184" s="15" t="s">
        <v>203</v>
      </c>
      <c r="BM184" s="233" t="s">
        <v>464</v>
      </c>
    </row>
    <row r="185" s="1" customFormat="1" ht="16.5" customHeight="1">
      <c r="B185" s="36"/>
      <c r="C185" s="222" t="s">
        <v>465</v>
      </c>
      <c r="D185" s="222" t="s">
        <v>130</v>
      </c>
      <c r="E185" s="223" t="s">
        <v>466</v>
      </c>
      <c r="F185" s="224" t="s">
        <v>467</v>
      </c>
      <c r="G185" s="225" t="s">
        <v>133</v>
      </c>
      <c r="H185" s="226">
        <v>14</v>
      </c>
      <c r="I185" s="227"/>
      <c r="J185" s="228">
        <f>ROUND(I185*H185,2)</f>
        <v>0</v>
      </c>
      <c r="K185" s="224" t="s">
        <v>134</v>
      </c>
      <c r="L185" s="41"/>
      <c r="M185" s="229" t="s">
        <v>1</v>
      </c>
      <c r="N185" s="230" t="s">
        <v>41</v>
      </c>
      <c r="O185" s="84"/>
      <c r="P185" s="231">
        <f>O185*H185</f>
        <v>0</v>
      </c>
      <c r="Q185" s="231">
        <v>3.0000000000000001E-05</v>
      </c>
      <c r="R185" s="231">
        <f>Q185*H185</f>
        <v>0.00042000000000000002</v>
      </c>
      <c r="S185" s="231">
        <v>0</v>
      </c>
      <c r="T185" s="232">
        <f>S185*H185</f>
        <v>0</v>
      </c>
      <c r="AR185" s="233" t="s">
        <v>203</v>
      </c>
      <c r="AT185" s="233" t="s">
        <v>130</v>
      </c>
      <c r="AU185" s="233" t="s">
        <v>136</v>
      </c>
      <c r="AY185" s="15" t="s">
        <v>127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5" t="s">
        <v>136</v>
      </c>
      <c r="BK185" s="234">
        <f>ROUND(I185*H185,2)</f>
        <v>0</v>
      </c>
      <c r="BL185" s="15" t="s">
        <v>203</v>
      </c>
      <c r="BM185" s="233" t="s">
        <v>468</v>
      </c>
    </row>
    <row r="186" s="1" customFormat="1" ht="16.5" customHeight="1">
      <c r="B186" s="36"/>
      <c r="C186" s="222" t="s">
        <v>469</v>
      </c>
      <c r="D186" s="222" t="s">
        <v>130</v>
      </c>
      <c r="E186" s="223" t="s">
        <v>470</v>
      </c>
      <c r="F186" s="224" t="s">
        <v>471</v>
      </c>
      <c r="G186" s="225" t="s">
        <v>133</v>
      </c>
      <c r="H186" s="226">
        <v>8</v>
      </c>
      <c r="I186" s="227"/>
      <c r="J186" s="228">
        <f>ROUND(I186*H186,2)</f>
        <v>0</v>
      </c>
      <c r="K186" s="224" t="s">
        <v>134</v>
      </c>
      <c r="L186" s="41"/>
      <c r="M186" s="229" t="s">
        <v>1</v>
      </c>
      <c r="N186" s="230" t="s">
        <v>41</v>
      </c>
      <c r="O186" s="84"/>
      <c r="P186" s="231">
        <f>O186*H186</f>
        <v>0</v>
      </c>
      <c r="Q186" s="231">
        <v>0.00024000000000000001</v>
      </c>
      <c r="R186" s="231">
        <f>Q186*H186</f>
        <v>0.0019200000000000001</v>
      </c>
      <c r="S186" s="231">
        <v>0</v>
      </c>
      <c r="T186" s="232">
        <f>S186*H186</f>
        <v>0</v>
      </c>
      <c r="AR186" s="233" t="s">
        <v>203</v>
      </c>
      <c r="AT186" s="233" t="s">
        <v>130</v>
      </c>
      <c r="AU186" s="233" t="s">
        <v>136</v>
      </c>
      <c r="AY186" s="15" t="s">
        <v>127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5" t="s">
        <v>136</v>
      </c>
      <c r="BK186" s="234">
        <f>ROUND(I186*H186,2)</f>
        <v>0</v>
      </c>
      <c r="BL186" s="15" t="s">
        <v>203</v>
      </c>
      <c r="BM186" s="233" t="s">
        <v>472</v>
      </c>
    </row>
    <row r="187" s="1" customFormat="1" ht="16.5" customHeight="1">
      <c r="B187" s="36"/>
      <c r="C187" s="222" t="s">
        <v>473</v>
      </c>
      <c r="D187" s="222" t="s">
        <v>130</v>
      </c>
      <c r="E187" s="223" t="s">
        <v>474</v>
      </c>
      <c r="F187" s="224" t="s">
        <v>475</v>
      </c>
      <c r="G187" s="225" t="s">
        <v>133</v>
      </c>
      <c r="H187" s="226">
        <v>1</v>
      </c>
      <c r="I187" s="227"/>
      <c r="J187" s="228">
        <f>ROUND(I187*H187,2)</f>
        <v>0</v>
      </c>
      <c r="K187" s="224" t="s">
        <v>134</v>
      </c>
      <c r="L187" s="41"/>
      <c r="M187" s="229" t="s">
        <v>1</v>
      </c>
      <c r="N187" s="230" t="s">
        <v>41</v>
      </c>
      <c r="O187" s="84"/>
      <c r="P187" s="231">
        <f>O187*H187</f>
        <v>0</v>
      </c>
      <c r="Q187" s="231">
        <v>0.00031</v>
      </c>
      <c r="R187" s="231">
        <f>Q187*H187</f>
        <v>0.00031</v>
      </c>
      <c r="S187" s="231">
        <v>0</v>
      </c>
      <c r="T187" s="232">
        <f>S187*H187</f>
        <v>0</v>
      </c>
      <c r="AR187" s="233" t="s">
        <v>203</v>
      </c>
      <c r="AT187" s="233" t="s">
        <v>130</v>
      </c>
      <c r="AU187" s="233" t="s">
        <v>136</v>
      </c>
      <c r="AY187" s="15" t="s">
        <v>127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5" t="s">
        <v>136</v>
      </c>
      <c r="BK187" s="234">
        <f>ROUND(I187*H187,2)</f>
        <v>0</v>
      </c>
      <c r="BL187" s="15" t="s">
        <v>203</v>
      </c>
      <c r="BM187" s="233" t="s">
        <v>476</v>
      </c>
    </row>
    <row r="188" s="1" customFormat="1" ht="24" customHeight="1">
      <c r="B188" s="36"/>
      <c r="C188" s="222" t="s">
        <v>477</v>
      </c>
      <c r="D188" s="222" t="s">
        <v>130</v>
      </c>
      <c r="E188" s="223" t="s">
        <v>478</v>
      </c>
      <c r="F188" s="224" t="s">
        <v>479</v>
      </c>
      <c r="G188" s="225" t="s">
        <v>133</v>
      </c>
      <c r="H188" s="226">
        <v>4</v>
      </c>
      <c r="I188" s="227"/>
      <c r="J188" s="228">
        <f>ROUND(I188*H188,2)</f>
        <v>0</v>
      </c>
      <c r="K188" s="224" t="s">
        <v>134</v>
      </c>
      <c r="L188" s="41"/>
      <c r="M188" s="229" t="s">
        <v>1</v>
      </c>
      <c r="N188" s="230" t="s">
        <v>41</v>
      </c>
      <c r="O188" s="84"/>
      <c r="P188" s="231">
        <f>O188*H188</f>
        <v>0</v>
      </c>
      <c r="Q188" s="231">
        <v>0.00027</v>
      </c>
      <c r="R188" s="231">
        <f>Q188*H188</f>
        <v>0.00108</v>
      </c>
      <c r="S188" s="231">
        <v>0</v>
      </c>
      <c r="T188" s="232">
        <f>S188*H188</f>
        <v>0</v>
      </c>
      <c r="AR188" s="233" t="s">
        <v>203</v>
      </c>
      <c r="AT188" s="233" t="s">
        <v>130</v>
      </c>
      <c r="AU188" s="233" t="s">
        <v>136</v>
      </c>
      <c r="AY188" s="15" t="s">
        <v>127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5" t="s">
        <v>136</v>
      </c>
      <c r="BK188" s="234">
        <f>ROUND(I188*H188,2)</f>
        <v>0</v>
      </c>
      <c r="BL188" s="15" t="s">
        <v>203</v>
      </c>
      <c r="BM188" s="233" t="s">
        <v>480</v>
      </c>
    </row>
    <row r="189" s="1" customFormat="1" ht="16.5" customHeight="1">
      <c r="B189" s="36"/>
      <c r="C189" s="222" t="s">
        <v>481</v>
      </c>
      <c r="D189" s="222" t="s">
        <v>130</v>
      </c>
      <c r="E189" s="223" t="s">
        <v>482</v>
      </c>
      <c r="F189" s="224" t="s">
        <v>483</v>
      </c>
      <c r="G189" s="225" t="s">
        <v>177</v>
      </c>
      <c r="H189" s="226">
        <v>0.025999999999999999</v>
      </c>
      <c r="I189" s="227"/>
      <c r="J189" s="228">
        <f>ROUND(I189*H189,2)</f>
        <v>0</v>
      </c>
      <c r="K189" s="224" t="s">
        <v>134</v>
      </c>
      <c r="L189" s="41"/>
      <c r="M189" s="229" t="s">
        <v>1</v>
      </c>
      <c r="N189" s="230" t="s">
        <v>41</v>
      </c>
      <c r="O189" s="84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AR189" s="233" t="s">
        <v>203</v>
      </c>
      <c r="AT189" s="233" t="s">
        <v>130</v>
      </c>
      <c r="AU189" s="233" t="s">
        <v>136</v>
      </c>
      <c r="AY189" s="15" t="s">
        <v>127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5" t="s">
        <v>136</v>
      </c>
      <c r="BK189" s="234">
        <f>ROUND(I189*H189,2)</f>
        <v>0</v>
      </c>
      <c r="BL189" s="15" t="s">
        <v>203</v>
      </c>
      <c r="BM189" s="233" t="s">
        <v>484</v>
      </c>
    </row>
    <row r="190" s="13" customFormat="1">
      <c r="B190" s="260"/>
      <c r="C190" s="261"/>
      <c r="D190" s="237" t="s">
        <v>183</v>
      </c>
      <c r="E190" s="262" t="s">
        <v>1</v>
      </c>
      <c r="F190" s="263" t="s">
        <v>485</v>
      </c>
      <c r="G190" s="261"/>
      <c r="H190" s="262" t="s">
        <v>1</v>
      </c>
      <c r="I190" s="264"/>
      <c r="J190" s="261"/>
      <c r="K190" s="261"/>
      <c r="L190" s="265"/>
      <c r="M190" s="266"/>
      <c r="N190" s="267"/>
      <c r="O190" s="267"/>
      <c r="P190" s="267"/>
      <c r="Q190" s="267"/>
      <c r="R190" s="267"/>
      <c r="S190" s="267"/>
      <c r="T190" s="268"/>
      <c r="AT190" s="269" t="s">
        <v>183</v>
      </c>
      <c r="AU190" s="269" t="s">
        <v>136</v>
      </c>
      <c r="AV190" s="13" t="s">
        <v>83</v>
      </c>
      <c r="AW190" s="13" t="s">
        <v>32</v>
      </c>
      <c r="AX190" s="13" t="s">
        <v>75</v>
      </c>
      <c r="AY190" s="269" t="s">
        <v>127</v>
      </c>
    </row>
    <row r="191" s="12" customFormat="1">
      <c r="B191" s="235"/>
      <c r="C191" s="236"/>
      <c r="D191" s="237" t="s">
        <v>183</v>
      </c>
      <c r="E191" s="238" t="s">
        <v>1</v>
      </c>
      <c r="F191" s="239" t="s">
        <v>486</v>
      </c>
      <c r="G191" s="236"/>
      <c r="H191" s="240">
        <v>0.025999999999999999</v>
      </c>
      <c r="I191" s="241"/>
      <c r="J191" s="236"/>
      <c r="K191" s="236"/>
      <c r="L191" s="242"/>
      <c r="M191" s="257"/>
      <c r="N191" s="258"/>
      <c r="O191" s="258"/>
      <c r="P191" s="258"/>
      <c r="Q191" s="258"/>
      <c r="R191" s="258"/>
      <c r="S191" s="258"/>
      <c r="T191" s="259"/>
      <c r="AT191" s="246" t="s">
        <v>183</v>
      </c>
      <c r="AU191" s="246" t="s">
        <v>136</v>
      </c>
      <c r="AV191" s="12" t="s">
        <v>136</v>
      </c>
      <c r="AW191" s="12" t="s">
        <v>32</v>
      </c>
      <c r="AX191" s="12" t="s">
        <v>83</v>
      </c>
      <c r="AY191" s="246" t="s">
        <v>127</v>
      </c>
    </row>
    <row r="192" s="1" customFormat="1" ht="6.96" customHeight="1">
      <c r="B192" s="59"/>
      <c r="C192" s="60"/>
      <c r="D192" s="60"/>
      <c r="E192" s="60"/>
      <c r="F192" s="60"/>
      <c r="G192" s="60"/>
      <c r="H192" s="60"/>
      <c r="I192" s="171"/>
      <c r="J192" s="60"/>
      <c r="K192" s="60"/>
      <c r="L192" s="41"/>
    </row>
  </sheetData>
  <sheetProtection sheet="1" autoFilter="0" formatColumns="0" formatRows="0" objects="1" scenarios="1" spinCount="100000" saltValue="c1o6HV8vKAt+zCneYhyOquRbCn3eEhMuPqKzImt6Wd8w1+bsSDuiKJarDHpcDsIgIPR4bPOwH56VL3WhjEVCvw==" hashValue="uWEmcSSkR9YJFyp/3N+9Bs9lhyJUpmmPd2FowI+L8dVdxGMNf5030HwSy9PINPzxfmz73d9EUQjRZbT3R8922A==" algorithmName="SHA-512" password="CC35"/>
  <autoFilter ref="C121:K1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Rekonstrukce kotelny v domě Komenského 384/40-Šternberk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487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4. 4. 2019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31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34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35</v>
      </c>
      <c r="I30" s="137"/>
      <c r="J30" s="147">
        <f>ROUND(J122,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37</v>
      </c>
      <c r="I32" s="149" t="s">
        <v>36</v>
      </c>
      <c r="J32" s="148" t="s">
        <v>38</v>
      </c>
      <c r="L32" s="41"/>
    </row>
    <row r="33" s="1" customFormat="1" ht="14.4" customHeight="1">
      <c r="B33" s="41"/>
      <c r="D33" s="150" t="s">
        <v>39</v>
      </c>
      <c r="E33" s="135" t="s">
        <v>40</v>
      </c>
      <c r="F33" s="151">
        <f>ROUND((SUM(BE122:BE176)),  2)</f>
        <v>0</v>
      </c>
      <c r="I33" s="152">
        <v>0.20999999999999999</v>
      </c>
      <c r="J33" s="151">
        <f>ROUND(((SUM(BE122:BE176))*I33),  2)</f>
        <v>0</v>
      </c>
      <c r="L33" s="41"/>
    </row>
    <row r="34" s="1" customFormat="1" ht="14.4" customHeight="1">
      <c r="B34" s="41"/>
      <c r="E34" s="135" t="s">
        <v>41</v>
      </c>
      <c r="F34" s="151">
        <f>ROUND((SUM(BF122:BF176)),  2)</f>
        <v>0</v>
      </c>
      <c r="I34" s="152">
        <v>0.14999999999999999</v>
      </c>
      <c r="J34" s="151">
        <f>ROUND(((SUM(BF122:BF176))*I34),  2)</f>
        <v>0</v>
      </c>
      <c r="L34" s="41"/>
    </row>
    <row r="35" hidden="1" s="1" customFormat="1" ht="14.4" customHeight="1">
      <c r="B35" s="41"/>
      <c r="E35" s="135" t="s">
        <v>42</v>
      </c>
      <c r="F35" s="151">
        <f>ROUND((SUM(BG122:BG176)),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43</v>
      </c>
      <c r="F36" s="151">
        <f>ROUND((SUM(BH122:BH176)),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44</v>
      </c>
      <c r="F37" s="151">
        <f>ROUND((SUM(BI122:BI176)),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48</v>
      </c>
      <c r="E50" s="162"/>
      <c r="F50" s="162"/>
      <c r="G50" s="161" t="s">
        <v>49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50</v>
      </c>
      <c r="E61" s="165"/>
      <c r="F61" s="166" t="s">
        <v>51</v>
      </c>
      <c r="G61" s="164" t="s">
        <v>50</v>
      </c>
      <c r="H61" s="165"/>
      <c r="I61" s="167"/>
      <c r="J61" s="168" t="s">
        <v>51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52</v>
      </c>
      <c r="E65" s="162"/>
      <c r="F65" s="162"/>
      <c r="G65" s="161" t="s">
        <v>53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50</v>
      </c>
      <c r="E76" s="165"/>
      <c r="F76" s="166" t="s">
        <v>51</v>
      </c>
      <c r="G76" s="164" t="s">
        <v>50</v>
      </c>
      <c r="H76" s="165"/>
      <c r="I76" s="167"/>
      <c r="J76" s="168" t="s">
        <v>51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Rekonstrukce kotelny v domě Komenského 384/40-Šternberk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03 - Elektroinstalace vč.M+R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Komenského 384/40,Šternberk</v>
      </c>
      <c r="G89" s="37"/>
      <c r="H89" s="37"/>
      <c r="I89" s="140" t="s">
        <v>22</v>
      </c>
      <c r="J89" s="72" t="str">
        <f>IF(J12="","",J12)</f>
        <v>4. 4. 2019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Městský úřad Šternberk</v>
      </c>
      <c r="G91" s="37"/>
      <c r="H91" s="37"/>
      <c r="I91" s="140" t="s">
        <v>30</v>
      </c>
      <c r="J91" s="34" t="str">
        <f>E21</f>
        <v>ing.Miroslav Machalec</v>
      </c>
      <c r="K91" s="37"/>
      <c r="L91" s="41"/>
    </row>
    <row r="92" s="1" customFormat="1" ht="27.9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ing.Miroslav Machalec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J122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102</v>
      </c>
      <c r="E97" s="184"/>
      <c r="F97" s="184"/>
      <c r="G97" s="184"/>
      <c r="H97" s="184"/>
      <c r="I97" s="185"/>
      <c r="J97" s="186">
        <f>J123</f>
        <v>0</v>
      </c>
      <c r="K97" s="182"/>
      <c r="L97" s="187"/>
    </row>
    <row r="98" s="9" customFormat="1" ht="19.92" customHeight="1">
      <c r="B98" s="188"/>
      <c r="C98" s="189"/>
      <c r="D98" s="190" t="s">
        <v>104</v>
      </c>
      <c r="E98" s="191"/>
      <c r="F98" s="191"/>
      <c r="G98" s="191"/>
      <c r="H98" s="191"/>
      <c r="I98" s="192"/>
      <c r="J98" s="193">
        <f>J124</f>
        <v>0</v>
      </c>
      <c r="K98" s="189"/>
      <c r="L98" s="194"/>
    </row>
    <row r="99" s="9" customFormat="1" ht="19.92" customHeight="1">
      <c r="B99" s="188"/>
      <c r="C99" s="189"/>
      <c r="D99" s="190" t="s">
        <v>488</v>
      </c>
      <c r="E99" s="191"/>
      <c r="F99" s="191"/>
      <c r="G99" s="191"/>
      <c r="H99" s="191"/>
      <c r="I99" s="192"/>
      <c r="J99" s="193">
        <f>J126</f>
        <v>0</v>
      </c>
      <c r="K99" s="189"/>
      <c r="L99" s="194"/>
    </row>
    <row r="100" s="8" customFormat="1" ht="24.96" customHeight="1">
      <c r="B100" s="181"/>
      <c r="C100" s="182"/>
      <c r="D100" s="183" t="s">
        <v>489</v>
      </c>
      <c r="E100" s="184"/>
      <c r="F100" s="184"/>
      <c r="G100" s="184"/>
      <c r="H100" s="184"/>
      <c r="I100" s="185"/>
      <c r="J100" s="186">
        <f>J129</f>
        <v>0</v>
      </c>
      <c r="K100" s="182"/>
      <c r="L100" s="187"/>
    </row>
    <row r="101" s="9" customFormat="1" ht="19.92" customHeight="1">
      <c r="B101" s="188"/>
      <c r="C101" s="189"/>
      <c r="D101" s="190" t="s">
        <v>490</v>
      </c>
      <c r="E101" s="191"/>
      <c r="F101" s="191"/>
      <c r="G101" s="191"/>
      <c r="H101" s="191"/>
      <c r="I101" s="192"/>
      <c r="J101" s="193">
        <f>J130</f>
        <v>0</v>
      </c>
      <c r="K101" s="189"/>
      <c r="L101" s="194"/>
    </row>
    <row r="102" s="8" customFormat="1" ht="24.96" customHeight="1">
      <c r="B102" s="181"/>
      <c r="C102" s="182"/>
      <c r="D102" s="183" t="s">
        <v>491</v>
      </c>
      <c r="E102" s="184"/>
      <c r="F102" s="184"/>
      <c r="G102" s="184"/>
      <c r="H102" s="184"/>
      <c r="I102" s="185"/>
      <c r="J102" s="186">
        <f>J173</f>
        <v>0</v>
      </c>
      <c r="K102" s="182"/>
      <c r="L102" s="187"/>
    </row>
    <row r="103" s="1" customFormat="1" ht="21.84" customHeight="1">
      <c r="B103" s="36"/>
      <c r="C103" s="37"/>
      <c r="D103" s="37"/>
      <c r="E103" s="37"/>
      <c r="F103" s="37"/>
      <c r="G103" s="37"/>
      <c r="H103" s="37"/>
      <c r="I103" s="137"/>
      <c r="J103" s="37"/>
      <c r="K103" s="37"/>
      <c r="L103" s="41"/>
    </row>
    <row r="104" s="1" customFormat="1" ht="6.96" customHeight="1">
      <c r="B104" s="59"/>
      <c r="C104" s="60"/>
      <c r="D104" s="60"/>
      <c r="E104" s="60"/>
      <c r="F104" s="60"/>
      <c r="G104" s="60"/>
      <c r="H104" s="60"/>
      <c r="I104" s="171"/>
      <c r="J104" s="60"/>
      <c r="K104" s="60"/>
      <c r="L104" s="41"/>
    </row>
    <row r="108" s="1" customFormat="1" ht="6.96" customHeight="1">
      <c r="B108" s="61"/>
      <c r="C108" s="62"/>
      <c r="D108" s="62"/>
      <c r="E108" s="62"/>
      <c r="F108" s="62"/>
      <c r="G108" s="62"/>
      <c r="H108" s="62"/>
      <c r="I108" s="174"/>
      <c r="J108" s="62"/>
      <c r="K108" s="62"/>
      <c r="L108" s="41"/>
    </row>
    <row r="109" s="1" customFormat="1" ht="24.96" customHeight="1">
      <c r="B109" s="36"/>
      <c r="C109" s="21" t="s">
        <v>112</v>
      </c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6.96" customHeight="1">
      <c r="B110" s="36"/>
      <c r="C110" s="37"/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12" customHeight="1">
      <c r="B111" s="36"/>
      <c r="C111" s="30" t="s">
        <v>16</v>
      </c>
      <c r="D111" s="37"/>
      <c r="E111" s="37"/>
      <c r="F111" s="37"/>
      <c r="G111" s="37"/>
      <c r="H111" s="37"/>
      <c r="I111" s="137"/>
      <c r="J111" s="37"/>
      <c r="K111" s="37"/>
      <c r="L111" s="41"/>
    </row>
    <row r="112" s="1" customFormat="1" ht="16.5" customHeight="1">
      <c r="B112" s="36"/>
      <c r="C112" s="37"/>
      <c r="D112" s="37"/>
      <c r="E112" s="175" t="str">
        <f>E7</f>
        <v>Rekonstrukce kotelny v domě Komenského 384/40-Šternberk</v>
      </c>
      <c r="F112" s="30"/>
      <c r="G112" s="30"/>
      <c r="H112" s="30"/>
      <c r="I112" s="137"/>
      <c r="J112" s="37"/>
      <c r="K112" s="37"/>
      <c r="L112" s="41"/>
    </row>
    <row r="113" s="1" customFormat="1" ht="12" customHeight="1">
      <c r="B113" s="36"/>
      <c r="C113" s="30" t="s">
        <v>95</v>
      </c>
      <c r="D113" s="37"/>
      <c r="E113" s="37"/>
      <c r="F113" s="37"/>
      <c r="G113" s="37"/>
      <c r="H113" s="37"/>
      <c r="I113" s="137"/>
      <c r="J113" s="37"/>
      <c r="K113" s="37"/>
      <c r="L113" s="41"/>
    </row>
    <row r="114" s="1" customFormat="1" ht="16.5" customHeight="1">
      <c r="B114" s="36"/>
      <c r="C114" s="37"/>
      <c r="D114" s="37"/>
      <c r="E114" s="69" t="str">
        <f>E9</f>
        <v>03 - Elektroinstalace vč.M+R</v>
      </c>
      <c r="F114" s="37"/>
      <c r="G114" s="37"/>
      <c r="H114" s="37"/>
      <c r="I114" s="137"/>
      <c r="J114" s="37"/>
      <c r="K114" s="37"/>
      <c r="L114" s="41"/>
    </row>
    <row r="115" s="1" customFormat="1" ht="6.96" customHeight="1">
      <c r="B115" s="36"/>
      <c r="C115" s="37"/>
      <c r="D115" s="37"/>
      <c r="E115" s="37"/>
      <c r="F115" s="37"/>
      <c r="G115" s="37"/>
      <c r="H115" s="37"/>
      <c r="I115" s="137"/>
      <c r="J115" s="37"/>
      <c r="K115" s="37"/>
      <c r="L115" s="41"/>
    </row>
    <row r="116" s="1" customFormat="1" ht="12" customHeight="1">
      <c r="B116" s="36"/>
      <c r="C116" s="30" t="s">
        <v>20</v>
      </c>
      <c r="D116" s="37"/>
      <c r="E116" s="37"/>
      <c r="F116" s="25" t="str">
        <f>F12</f>
        <v>Komenského 384/40,Šternberk</v>
      </c>
      <c r="G116" s="37"/>
      <c r="H116" s="37"/>
      <c r="I116" s="140" t="s">
        <v>22</v>
      </c>
      <c r="J116" s="72" t="str">
        <f>IF(J12="","",J12)</f>
        <v>4. 4. 2019</v>
      </c>
      <c r="K116" s="37"/>
      <c r="L116" s="41"/>
    </row>
    <row r="117" s="1" customFormat="1" ht="6.96" customHeight="1">
      <c r="B117" s="36"/>
      <c r="C117" s="37"/>
      <c r="D117" s="37"/>
      <c r="E117" s="37"/>
      <c r="F117" s="37"/>
      <c r="G117" s="37"/>
      <c r="H117" s="37"/>
      <c r="I117" s="137"/>
      <c r="J117" s="37"/>
      <c r="K117" s="37"/>
      <c r="L117" s="41"/>
    </row>
    <row r="118" s="1" customFormat="1" ht="27.9" customHeight="1">
      <c r="B118" s="36"/>
      <c r="C118" s="30" t="s">
        <v>24</v>
      </c>
      <c r="D118" s="37"/>
      <c r="E118" s="37"/>
      <c r="F118" s="25" t="str">
        <f>E15</f>
        <v>Městský úřad Šternberk</v>
      </c>
      <c r="G118" s="37"/>
      <c r="H118" s="37"/>
      <c r="I118" s="140" t="s">
        <v>30</v>
      </c>
      <c r="J118" s="34" t="str">
        <f>E21</f>
        <v>ing.Miroslav Machalec</v>
      </c>
      <c r="K118" s="37"/>
      <c r="L118" s="41"/>
    </row>
    <row r="119" s="1" customFormat="1" ht="27.9" customHeight="1">
      <c r="B119" s="36"/>
      <c r="C119" s="30" t="s">
        <v>28</v>
      </c>
      <c r="D119" s="37"/>
      <c r="E119" s="37"/>
      <c r="F119" s="25" t="str">
        <f>IF(E18="","",E18)</f>
        <v>Vyplň údaj</v>
      </c>
      <c r="G119" s="37"/>
      <c r="H119" s="37"/>
      <c r="I119" s="140" t="s">
        <v>33</v>
      </c>
      <c r="J119" s="34" t="str">
        <f>E24</f>
        <v>ing.Miroslav Machalec</v>
      </c>
      <c r="K119" s="37"/>
      <c r="L119" s="41"/>
    </row>
    <row r="120" s="1" customFormat="1" ht="10.32" customHeight="1">
      <c r="B120" s="36"/>
      <c r="C120" s="37"/>
      <c r="D120" s="37"/>
      <c r="E120" s="37"/>
      <c r="F120" s="37"/>
      <c r="G120" s="37"/>
      <c r="H120" s="37"/>
      <c r="I120" s="137"/>
      <c r="J120" s="37"/>
      <c r="K120" s="37"/>
      <c r="L120" s="41"/>
    </row>
    <row r="121" s="10" customFormat="1" ht="29.28" customHeight="1">
      <c r="B121" s="195"/>
      <c r="C121" s="196" t="s">
        <v>113</v>
      </c>
      <c r="D121" s="197" t="s">
        <v>60</v>
      </c>
      <c r="E121" s="197" t="s">
        <v>56</v>
      </c>
      <c r="F121" s="197" t="s">
        <v>57</v>
      </c>
      <c r="G121" s="197" t="s">
        <v>114</v>
      </c>
      <c r="H121" s="197" t="s">
        <v>115</v>
      </c>
      <c r="I121" s="198" t="s">
        <v>116</v>
      </c>
      <c r="J121" s="199" t="s">
        <v>99</v>
      </c>
      <c r="K121" s="200" t="s">
        <v>117</v>
      </c>
      <c r="L121" s="201"/>
      <c r="M121" s="93" t="s">
        <v>1</v>
      </c>
      <c r="N121" s="94" t="s">
        <v>39</v>
      </c>
      <c r="O121" s="94" t="s">
        <v>118</v>
      </c>
      <c r="P121" s="94" t="s">
        <v>119</v>
      </c>
      <c r="Q121" s="94" t="s">
        <v>120</v>
      </c>
      <c r="R121" s="94" t="s">
        <v>121</v>
      </c>
      <c r="S121" s="94" t="s">
        <v>122</v>
      </c>
      <c r="T121" s="95" t="s">
        <v>123</v>
      </c>
    </row>
    <row r="122" s="1" customFormat="1" ht="22.8" customHeight="1">
      <c r="B122" s="36"/>
      <c r="C122" s="100" t="s">
        <v>124</v>
      </c>
      <c r="D122" s="37"/>
      <c r="E122" s="37"/>
      <c r="F122" s="37"/>
      <c r="G122" s="37"/>
      <c r="H122" s="37"/>
      <c r="I122" s="137"/>
      <c r="J122" s="202">
        <f>BK122</f>
        <v>0</v>
      </c>
      <c r="K122" s="37"/>
      <c r="L122" s="41"/>
      <c r="M122" s="96"/>
      <c r="N122" s="97"/>
      <c r="O122" s="97"/>
      <c r="P122" s="203">
        <f>P123+P129+P173</f>
        <v>0</v>
      </c>
      <c r="Q122" s="97"/>
      <c r="R122" s="203">
        <f>R123+R129+R173</f>
        <v>0.053749999999999999</v>
      </c>
      <c r="S122" s="97"/>
      <c r="T122" s="204">
        <f>T123+T129+T173</f>
        <v>0.062</v>
      </c>
      <c r="AT122" s="15" t="s">
        <v>74</v>
      </c>
      <c r="AU122" s="15" t="s">
        <v>101</v>
      </c>
      <c r="BK122" s="205">
        <f>BK123+BK129+BK173</f>
        <v>0</v>
      </c>
    </row>
    <row r="123" s="11" customFormat="1" ht="25.92" customHeight="1">
      <c r="B123" s="206"/>
      <c r="C123" s="207"/>
      <c r="D123" s="208" t="s">
        <v>74</v>
      </c>
      <c r="E123" s="209" t="s">
        <v>125</v>
      </c>
      <c r="F123" s="209" t="s">
        <v>126</v>
      </c>
      <c r="G123" s="207"/>
      <c r="H123" s="207"/>
      <c r="I123" s="210"/>
      <c r="J123" s="211">
        <f>BK123</f>
        <v>0</v>
      </c>
      <c r="K123" s="207"/>
      <c r="L123" s="212"/>
      <c r="M123" s="213"/>
      <c r="N123" s="214"/>
      <c r="O123" s="214"/>
      <c r="P123" s="215">
        <f>P124+P126</f>
        <v>0</v>
      </c>
      <c r="Q123" s="214"/>
      <c r="R123" s="215">
        <f>R124+R126</f>
        <v>0.040039999999999999</v>
      </c>
      <c r="S123" s="214"/>
      <c r="T123" s="216">
        <f>T124+T126</f>
        <v>0.062</v>
      </c>
      <c r="AR123" s="217" t="s">
        <v>83</v>
      </c>
      <c r="AT123" s="218" t="s">
        <v>74</v>
      </c>
      <c r="AU123" s="218" t="s">
        <v>75</v>
      </c>
      <c r="AY123" s="217" t="s">
        <v>127</v>
      </c>
      <c r="BK123" s="219">
        <f>BK124+BK126</f>
        <v>0</v>
      </c>
    </row>
    <row r="124" s="11" customFormat="1" ht="22.8" customHeight="1">
      <c r="B124" s="206"/>
      <c r="C124" s="207"/>
      <c r="D124" s="208" t="s">
        <v>74</v>
      </c>
      <c r="E124" s="220" t="s">
        <v>141</v>
      </c>
      <c r="F124" s="220" t="s">
        <v>142</v>
      </c>
      <c r="G124" s="207"/>
      <c r="H124" s="207"/>
      <c r="I124" s="210"/>
      <c r="J124" s="221">
        <f>BK124</f>
        <v>0</v>
      </c>
      <c r="K124" s="207"/>
      <c r="L124" s="212"/>
      <c r="M124" s="213"/>
      <c r="N124" s="214"/>
      <c r="O124" s="214"/>
      <c r="P124" s="215">
        <f>P125</f>
        <v>0</v>
      </c>
      <c r="Q124" s="214"/>
      <c r="R124" s="215">
        <f>R125</f>
        <v>0.040000000000000001</v>
      </c>
      <c r="S124" s="214"/>
      <c r="T124" s="216">
        <f>T125</f>
        <v>0</v>
      </c>
      <c r="AR124" s="217" t="s">
        <v>83</v>
      </c>
      <c r="AT124" s="218" t="s">
        <v>74</v>
      </c>
      <c r="AU124" s="218" t="s">
        <v>83</v>
      </c>
      <c r="AY124" s="217" t="s">
        <v>127</v>
      </c>
      <c r="BK124" s="219">
        <f>BK125</f>
        <v>0</v>
      </c>
    </row>
    <row r="125" s="1" customFormat="1" ht="16.5" customHeight="1">
      <c r="B125" s="36"/>
      <c r="C125" s="222" t="s">
        <v>83</v>
      </c>
      <c r="D125" s="222" t="s">
        <v>130</v>
      </c>
      <c r="E125" s="223" t="s">
        <v>492</v>
      </c>
      <c r="F125" s="224" t="s">
        <v>493</v>
      </c>
      <c r="G125" s="225" t="s">
        <v>148</v>
      </c>
      <c r="H125" s="226">
        <v>1</v>
      </c>
      <c r="I125" s="227"/>
      <c r="J125" s="228">
        <f>ROUND(I125*H125,2)</f>
        <v>0</v>
      </c>
      <c r="K125" s="224" t="s">
        <v>134</v>
      </c>
      <c r="L125" s="41"/>
      <c r="M125" s="229" t="s">
        <v>1</v>
      </c>
      <c r="N125" s="230" t="s">
        <v>41</v>
      </c>
      <c r="O125" s="84"/>
      <c r="P125" s="231">
        <f>O125*H125</f>
        <v>0</v>
      </c>
      <c r="Q125" s="231">
        <v>0.040000000000000001</v>
      </c>
      <c r="R125" s="231">
        <f>Q125*H125</f>
        <v>0.040000000000000001</v>
      </c>
      <c r="S125" s="231">
        <v>0</v>
      </c>
      <c r="T125" s="232">
        <f>S125*H125</f>
        <v>0</v>
      </c>
      <c r="AR125" s="233" t="s">
        <v>135</v>
      </c>
      <c r="AT125" s="233" t="s">
        <v>130</v>
      </c>
      <c r="AU125" s="233" t="s">
        <v>136</v>
      </c>
      <c r="AY125" s="15" t="s">
        <v>127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5" t="s">
        <v>136</v>
      </c>
      <c r="BK125" s="234">
        <f>ROUND(I125*H125,2)</f>
        <v>0</v>
      </c>
      <c r="BL125" s="15" t="s">
        <v>135</v>
      </c>
      <c r="BM125" s="233" t="s">
        <v>494</v>
      </c>
    </row>
    <row r="126" s="11" customFormat="1" ht="22.8" customHeight="1">
      <c r="B126" s="206"/>
      <c r="C126" s="207"/>
      <c r="D126" s="208" t="s">
        <v>74</v>
      </c>
      <c r="E126" s="220" t="s">
        <v>154</v>
      </c>
      <c r="F126" s="220" t="s">
        <v>495</v>
      </c>
      <c r="G126" s="207"/>
      <c r="H126" s="207"/>
      <c r="I126" s="210"/>
      <c r="J126" s="221">
        <f>BK126</f>
        <v>0</v>
      </c>
      <c r="K126" s="207"/>
      <c r="L126" s="212"/>
      <c r="M126" s="213"/>
      <c r="N126" s="214"/>
      <c r="O126" s="214"/>
      <c r="P126" s="215">
        <f>SUM(P127:P128)</f>
        <v>0</v>
      </c>
      <c r="Q126" s="214"/>
      <c r="R126" s="215">
        <f>SUM(R127:R128)</f>
        <v>4.0000000000000003E-05</v>
      </c>
      <c r="S126" s="214"/>
      <c r="T126" s="216">
        <f>SUM(T127:T128)</f>
        <v>0.062</v>
      </c>
      <c r="AR126" s="217" t="s">
        <v>83</v>
      </c>
      <c r="AT126" s="218" t="s">
        <v>74</v>
      </c>
      <c r="AU126" s="218" t="s">
        <v>83</v>
      </c>
      <c r="AY126" s="217" t="s">
        <v>127</v>
      </c>
      <c r="BK126" s="219">
        <f>SUM(BK127:BK128)</f>
        <v>0</v>
      </c>
    </row>
    <row r="127" s="1" customFormat="1" ht="24" customHeight="1">
      <c r="B127" s="36"/>
      <c r="C127" s="222" t="s">
        <v>136</v>
      </c>
      <c r="D127" s="222" t="s">
        <v>130</v>
      </c>
      <c r="E127" s="223" t="s">
        <v>496</v>
      </c>
      <c r="F127" s="224" t="s">
        <v>497</v>
      </c>
      <c r="G127" s="225" t="s">
        <v>133</v>
      </c>
      <c r="H127" s="226">
        <v>1</v>
      </c>
      <c r="I127" s="227"/>
      <c r="J127" s="228">
        <f>ROUND(I127*H127,2)</f>
        <v>0</v>
      </c>
      <c r="K127" s="224" t="s">
        <v>134</v>
      </c>
      <c r="L127" s="41"/>
      <c r="M127" s="229" t="s">
        <v>1</v>
      </c>
      <c r="N127" s="230" t="s">
        <v>41</v>
      </c>
      <c r="O127" s="84"/>
      <c r="P127" s="231">
        <f>O127*H127</f>
        <v>0</v>
      </c>
      <c r="Q127" s="231">
        <v>0</v>
      </c>
      <c r="R127" s="231">
        <f>Q127*H127</f>
        <v>0</v>
      </c>
      <c r="S127" s="231">
        <v>0.059999999999999998</v>
      </c>
      <c r="T127" s="232">
        <f>S127*H127</f>
        <v>0.059999999999999998</v>
      </c>
      <c r="AR127" s="233" t="s">
        <v>135</v>
      </c>
      <c r="AT127" s="233" t="s">
        <v>130</v>
      </c>
      <c r="AU127" s="233" t="s">
        <v>136</v>
      </c>
      <c r="AY127" s="15" t="s">
        <v>127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5" t="s">
        <v>136</v>
      </c>
      <c r="BK127" s="234">
        <f>ROUND(I127*H127,2)</f>
        <v>0</v>
      </c>
      <c r="BL127" s="15" t="s">
        <v>135</v>
      </c>
      <c r="BM127" s="233" t="s">
        <v>498</v>
      </c>
    </row>
    <row r="128" s="1" customFormat="1" ht="24" customHeight="1">
      <c r="B128" s="36"/>
      <c r="C128" s="222" t="s">
        <v>128</v>
      </c>
      <c r="D128" s="222" t="s">
        <v>130</v>
      </c>
      <c r="E128" s="223" t="s">
        <v>499</v>
      </c>
      <c r="F128" s="224" t="s">
        <v>500</v>
      </c>
      <c r="G128" s="225" t="s">
        <v>268</v>
      </c>
      <c r="H128" s="226">
        <v>2</v>
      </c>
      <c r="I128" s="227"/>
      <c r="J128" s="228">
        <f>ROUND(I128*H128,2)</f>
        <v>0</v>
      </c>
      <c r="K128" s="224" t="s">
        <v>134</v>
      </c>
      <c r="L128" s="41"/>
      <c r="M128" s="229" t="s">
        <v>1</v>
      </c>
      <c r="N128" s="230" t="s">
        <v>41</v>
      </c>
      <c r="O128" s="84"/>
      <c r="P128" s="231">
        <f>O128*H128</f>
        <v>0</v>
      </c>
      <c r="Q128" s="231">
        <v>2.0000000000000002E-05</v>
      </c>
      <c r="R128" s="231">
        <f>Q128*H128</f>
        <v>4.0000000000000003E-05</v>
      </c>
      <c r="S128" s="231">
        <v>0.001</v>
      </c>
      <c r="T128" s="232">
        <f>S128*H128</f>
        <v>0.002</v>
      </c>
      <c r="AR128" s="233" t="s">
        <v>135</v>
      </c>
      <c r="AT128" s="233" t="s">
        <v>130</v>
      </c>
      <c r="AU128" s="233" t="s">
        <v>136</v>
      </c>
      <c r="AY128" s="15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136</v>
      </c>
      <c r="BK128" s="234">
        <f>ROUND(I128*H128,2)</f>
        <v>0</v>
      </c>
      <c r="BL128" s="15" t="s">
        <v>135</v>
      </c>
      <c r="BM128" s="233" t="s">
        <v>501</v>
      </c>
    </row>
    <row r="129" s="11" customFormat="1" ht="25.92" customHeight="1">
      <c r="B129" s="206"/>
      <c r="C129" s="207"/>
      <c r="D129" s="208" t="s">
        <v>74</v>
      </c>
      <c r="E129" s="209" t="s">
        <v>242</v>
      </c>
      <c r="F129" s="209" t="s">
        <v>502</v>
      </c>
      <c r="G129" s="207"/>
      <c r="H129" s="207"/>
      <c r="I129" s="210"/>
      <c r="J129" s="211">
        <f>BK129</f>
        <v>0</v>
      </c>
      <c r="K129" s="207"/>
      <c r="L129" s="212"/>
      <c r="M129" s="213"/>
      <c r="N129" s="214"/>
      <c r="O129" s="214"/>
      <c r="P129" s="215">
        <f>P130</f>
        <v>0</v>
      </c>
      <c r="Q129" s="214"/>
      <c r="R129" s="215">
        <f>R130</f>
        <v>0.01371</v>
      </c>
      <c r="S129" s="214"/>
      <c r="T129" s="216">
        <f>T130</f>
        <v>0</v>
      </c>
      <c r="AR129" s="217" t="s">
        <v>128</v>
      </c>
      <c r="AT129" s="218" t="s">
        <v>74</v>
      </c>
      <c r="AU129" s="218" t="s">
        <v>75</v>
      </c>
      <c r="AY129" s="217" t="s">
        <v>127</v>
      </c>
      <c r="BK129" s="219">
        <f>BK130</f>
        <v>0</v>
      </c>
    </row>
    <row r="130" s="11" customFormat="1" ht="22.8" customHeight="1">
      <c r="B130" s="206"/>
      <c r="C130" s="207"/>
      <c r="D130" s="208" t="s">
        <v>74</v>
      </c>
      <c r="E130" s="220" t="s">
        <v>503</v>
      </c>
      <c r="F130" s="220" t="s">
        <v>504</v>
      </c>
      <c r="G130" s="207"/>
      <c r="H130" s="207"/>
      <c r="I130" s="210"/>
      <c r="J130" s="221">
        <f>BK130</f>
        <v>0</v>
      </c>
      <c r="K130" s="207"/>
      <c r="L130" s="212"/>
      <c r="M130" s="213"/>
      <c r="N130" s="214"/>
      <c r="O130" s="214"/>
      <c r="P130" s="215">
        <f>SUM(P131:P172)</f>
        <v>0</v>
      </c>
      <c r="Q130" s="214"/>
      <c r="R130" s="215">
        <f>SUM(R131:R172)</f>
        <v>0.01371</v>
      </c>
      <c r="S130" s="214"/>
      <c r="T130" s="216">
        <f>SUM(T131:T172)</f>
        <v>0</v>
      </c>
      <c r="AR130" s="217" t="s">
        <v>128</v>
      </c>
      <c r="AT130" s="218" t="s">
        <v>74</v>
      </c>
      <c r="AU130" s="218" t="s">
        <v>83</v>
      </c>
      <c r="AY130" s="217" t="s">
        <v>127</v>
      </c>
      <c r="BK130" s="219">
        <f>SUM(BK131:BK172)</f>
        <v>0</v>
      </c>
    </row>
    <row r="131" s="1" customFormat="1" ht="24" customHeight="1">
      <c r="B131" s="36"/>
      <c r="C131" s="222" t="s">
        <v>135</v>
      </c>
      <c r="D131" s="222" t="s">
        <v>130</v>
      </c>
      <c r="E131" s="223" t="s">
        <v>505</v>
      </c>
      <c r="F131" s="224" t="s">
        <v>506</v>
      </c>
      <c r="G131" s="225" t="s">
        <v>268</v>
      </c>
      <c r="H131" s="226">
        <v>7</v>
      </c>
      <c r="I131" s="227"/>
      <c r="J131" s="228">
        <f>ROUND(I131*H131,2)</f>
        <v>0</v>
      </c>
      <c r="K131" s="224" t="s">
        <v>134</v>
      </c>
      <c r="L131" s="41"/>
      <c r="M131" s="229" t="s">
        <v>1</v>
      </c>
      <c r="N131" s="230" t="s">
        <v>41</v>
      </c>
      <c r="O131" s="84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507</v>
      </c>
      <c r="AT131" s="233" t="s">
        <v>130</v>
      </c>
      <c r="AU131" s="233" t="s">
        <v>136</v>
      </c>
      <c r="AY131" s="15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136</v>
      </c>
      <c r="BK131" s="234">
        <f>ROUND(I131*H131,2)</f>
        <v>0</v>
      </c>
      <c r="BL131" s="15" t="s">
        <v>507</v>
      </c>
      <c r="BM131" s="233" t="s">
        <v>508</v>
      </c>
    </row>
    <row r="132" s="1" customFormat="1" ht="16.5" customHeight="1">
      <c r="B132" s="36"/>
      <c r="C132" s="247" t="s">
        <v>150</v>
      </c>
      <c r="D132" s="247" t="s">
        <v>242</v>
      </c>
      <c r="E132" s="248" t="s">
        <v>509</v>
      </c>
      <c r="F132" s="249" t="s">
        <v>510</v>
      </c>
      <c r="G132" s="250" t="s">
        <v>268</v>
      </c>
      <c r="H132" s="251">
        <v>7</v>
      </c>
      <c r="I132" s="252"/>
      <c r="J132" s="253">
        <f>ROUND(I132*H132,2)</f>
        <v>0</v>
      </c>
      <c r="K132" s="249" t="s">
        <v>134</v>
      </c>
      <c r="L132" s="254"/>
      <c r="M132" s="255" t="s">
        <v>1</v>
      </c>
      <c r="N132" s="256" t="s">
        <v>41</v>
      </c>
      <c r="O132" s="84"/>
      <c r="P132" s="231">
        <f>O132*H132</f>
        <v>0</v>
      </c>
      <c r="Q132" s="231">
        <v>4.0000000000000003E-05</v>
      </c>
      <c r="R132" s="231">
        <f>Q132*H132</f>
        <v>0.00028000000000000003</v>
      </c>
      <c r="S132" s="231">
        <v>0</v>
      </c>
      <c r="T132" s="232">
        <f>S132*H132</f>
        <v>0</v>
      </c>
      <c r="AR132" s="233" t="s">
        <v>511</v>
      </c>
      <c r="AT132" s="233" t="s">
        <v>242</v>
      </c>
      <c r="AU132" s="233" t="s">
        <v>136</v>
      </c>
      <c r="AY132" s="15" t="s">
        <v>127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5" t="s">
        <v>136</v>
      </c>
      <c r="BK132" s="234">
        <f>ROUND(I132*H132,2)</f>
        <v>0</v>
      </c>
      <c r="BL132" s="15" t="s">
        <v>507</v>
      </c>
      <c r="BM132" s="233" t="s">
        <v>512</v>
      </c>
    </row>
    <row r="133" s="1" customFormat="1" ht="24" customHeight="1">
      <c r="B133" s="36"/>
      <c r="C133" s="222" t="s">
        <v>141</v>
      </c>
      <c r="D133" s="222" t="s">
        <v>130</v>
      </c>
      <c r="E133" s="223" t="s">
        <v>505</v>
      </c>
      <c r="F133" s="224" t="s">
        <v>506</v>
      </c>
      <c r="G133" s="225" t="s">
        <v>268</v>
      </c>
      <c r="H133" s="226">
        <v>11</v>
      </c>
      <c r="I133" s="227"/>
      <c r="J133" s="228">
        <f>ROUND(I133*H133,2)</f>
        <v>0</v>
      </c>
      <c r="K133" s="224" t="s">
        <v>134</v>
      </c>
      <c r="L133" s="41"/>
      <c r="M133" s="229" t="s">
        <v>1</v>
      </c>
      <c r="N133" s="230" t="s">
        <v>41</v>
      </c>
      <c r="O133" s="84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AR133" s="233" t="s">
        <v>507</v>
      </c>
      <c r="AT133" s="233" t="s">
        <v>130</v>
      </c>
      <c r="AU133" s="233" t="s">
        <v>136</v>
      </c>
      <c r="AY133" s="15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5" t="s">
        <v>136</v>
      </c>
      <c r="BK133" s="234">
        <f>ROUND(I133*H133,2)</f>
        <v>0</v>
      </c>
      <c r="BL133" s="15" t="s">
        <v>507</v>
      </c>
      <c r="BM133" s="233" t="s">
        <v>513</v>
      </c>
    </row>
    <row r="134" s="1" customFormat="1" ht="16.5" customHeight="1">
      <c r="B134" s="36"/>
      <c r="C134" s="247" t="s">
        <v>161</v>
      </c>
      <c r="D134" s="247" t="s">
        <v>242</v>
      </c>
      <c r="E134" s="248" t="s">
        <v>514</v>
      </c>
      <c r="F134" s="249" t="s">
        <v>515</v>
      </c>
      <c r="G134" s="250" t="s">
        <v>268</v>
      </c>
      <c r="H134" s="251">
        <v>11</v>
      </c>
      <c r="I134" s="252"/>
      <c r="J134" s="253">
        <f>ROUND(I134*H134,2)</f>
        <v>0</v>
      </c>
      <c r="K134" s="249" t="s">
        <v>134</v>
      </c>
      <c r="L134" s="254"/>
      <c r="M134" s="255" t="s">
        <v>1</v>
      </c>
      <c r="N134" s="256" t="s">
        <v>41</v>
      </c>
      <c r="O134" s="84"/>
      <c r="P134" s="231">
        <f>O134*H134</f>
        <v>0</v>
      </c>
      <c r="Q134" s="231">
        <v>4.0000000000000003E-05</v>
      </c>
      <c r="R134" s="231">
        <f>Q134*H134</f>
        <v>0.00044000000000000002</v>
      </c>
      <c r="S134" s="231">
        <v>0</v>
      </c>
      <c r="T134" s="232">
        <f>S134*H134</f>
        <v>0</v>
      </c>
      <c r="AR134" s="233" t="s">
        <v>511</v>
      </c>
      <c r="AT134" s="233" t="s">
        <v>242</v>
      </c>
      <c r="AU134" s="233" t="s">
        <v>136</v>
      </c>
      <c r="AY134" s="15" t="s">
        <v>127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5" t="s">
        <v>136</v>
      </c>
      <c r="BK134" s="234">
        <f>ROUND(I134*H134,2)</f>
        <v>0</v>
      </c>
      <c r="BL134" s="15" t="s">
        <v>507</v>
      </c>
      <c r="BM134" s="233" t="s">
        <v>516</v>
      </c>
    </row>
    <row r="135" s="1" customFormat="1" ht="24" customHeight="1">
      <c r="B135" s="36"/>
      <c r="C135" s="222" t="s">
        <v>167</v>
      </c>
      <c r="D135" s="222" t="s">
        <v>130</v>
      </c>
      <c r="E135" s="223" t="s">
        <v>517</v>
      </c>
      <c r="F135" s="224" t="s">
        <v>518</v>
      </c>
      <c r="G135" s="225" t="s">
        <v>268</v>
      </c>
      <c r="H135" s="226">
        <v>6</v>
      </c>
      <c r="I135" s="227"/>
      <c r="J135" s="228">
        <f>ROUND(I135*H135,2)</f>
        <v>0</v>
      </c>
      <c r="K135" s="224" t="s">
        <v>134</v>
      </c>
      <c r="L135" s="41"/>
      <c r="M135" s="229" t="s">
        <v>1</v>
      </c>
      <c r="N135" s="230" t="s">
        <v>41</v>
      </c>
      <c r="O135" s="84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AR135" s="233" t="s">
        <v>507</v>
      </c>
      <c r="AT135" s="233" t="s">
        <v>130</v>
      </c>
      <c r="AU135" s="233" t="s">
        <v>136</v>
      </c>
      <c r="AY135" s="15" t="s">
        <v>127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5" t="s">
        <v>136</v>
      </c>
      <c r="BK135" s="234">
        <f>ROUND(I135*H135,2)</f>
        <v>0</v>
      </c>
      <c r="BL135" s="15" t="s">
        <v>507</v>
      </c>
      <c r="BM135" s="233" t="s">
        <v>519</v>
      </c>
    </row>
    <row r="136" s="1" customFormat="1" ht="24" customHeight="1">
      <c r="B136" s="36"/>
      <c r="C136" s="247" t="s">
        <v>154</v>
      </c>
      <c r="D136" s="247" t="s">
        <v>242</v>
      </c>
      <c r="E136" s="248" t="s">
        <v>520</v>
      </c>
      <c r="F136" s="249" t="s">
        <v>521</v>
      </c>
      <c r="G136" s="250" t="s">
        <v>268</v>
      </c>
      <c r="H136" s="251">
        <v>6</v>
      </c>
      <c r="I136" s="252"/>
      <c r="J136" s="253">
        <f>ROUND(I136*H136,2)</f>
        <v>0</v>
      </c>
      <c r="K136" s="249" t="s">
        <v>134</v>
      </c>
      <c r="L136" s="254"/>
      <c r="M136" s="255" t="s">
        <v>1</v>
      </c>
      <c r="N136" s="256" t="s">
        <v>41</v>
      </c>
      <c r="O136" s="84"/>
      <c r="P136" s="231">
        <f>O136*H136</f>
        <v>0</v>
      </c>
      <c r="Q136" s="231">
        <v>0.00013999999999999999</v>
      </c>
      <c r="R136" s="231">
        <f>Q136*H136</f>
        <v>0.00083999999999999993</v>
      </c>
      <c r="S136" s="231">
        <v>0</v>
      </c>
      <c r="T136" s="232">
        <f>S136*H136</f>
        <v>0</v>
      </c>
      <c r="AR136" s="233" t="s">
        <v>511</v>
      </c>
      <c r="AT136" s="233" t="s">
        <v>242</v>
      </c>
      <c r="AU136" s="233" t="s">
        <v>136</v>
      </c>
      <c r="AY136" s="15" t="s">
        <v>127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5" t="s">
        <v>136</v>
      </c>
      <c r="BK136" s="234">
        <f>ROUND(I136*H136,2)</f>
        <v>0</v>
      </c>
      <c r="BL136" s="15" t="s">
        <v>507</v>
      </c>
      <c r="BM136" s="233" t="s">
        <v>522</v>
      </c>
    </row>
    <row r="137" s="1" customFormat="1" ht="16.5" customHeight="1">
      <c r="B137" s="36"/>
      <c r="C137" s="247" t="s">
        <v>174</v>
      </c>
      <c r="D137" s="247" t="s">
        <v>242</v>
      </c>
      <c r="E137" s="248" t="s">
        <v>523</v>
      </c>
      <c r="F137" s="249" t="s">
        <v>524</v>
      </c>
      <c r="G137" s="250" t="s">
        <v>268</v>
      </c>
      <c r="H137" s="251">
        <v>22</v>
      </c>
      <c r="I137" s="252"/>
      <c r="J137" s="253">
        <f>ROUND(I137*H137,2)</f>
        <v>0</v>
      </c>
      <c r="K137" s="249" t="s">
        <v>1</v>
      </c>
      <c r="L137" s="254"/>
      <c r="M137" s="255" t="s">
        <v>1</v>
      </c>
      <c r="N137" s="256" t="s">
        <v>41</v>
      </c>
      <c r="O137" s="84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AR137" s="233" t="s">
        <v>511</v>
      </c>
      <c r="AT137" s="233" t="s">
        <v>242</v>
      </c>
      <c r="AU137" s="233" t="s">
        <v>136</v>
      </c>
      <c r="AY137" s="15" t="s">
        <v>127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5" t="s">
        <v>136</v>
      </c>
      <c r="BK137" s="234">
        <f>ROUND(I137*H137,2)</f>
        <v>0</v>
      </c>
      <c r="BL137" s="15" t="s">
        <v>507</v>
      </c>
      <c r="BM137" s="233" t="s">
        <v>525</v>
      </c>
    </row>
    <row r="138" s="1" customFormat="1" ht="16.5" customHeight="1">
      <c r="B138" s="36"/>
      <c r="C138" s="247" t="s">
        <v>179</v>
      </c>
      <c r="D138" s="247" t="s">
        <v>242</v>
      </c>
      <c r="E138" s="248" t="s">
        <v>526</v>
      </c>
      <c r="F138" s="249" t="s">
        <v>527</v>
      </c>
      <c r="G138" s="250" t="s">
        <v>268</v>
      </c>
      <c r="H138" s="251">
        <v>8</v>
      </c>
      <c r="I138" s="252"/>
      <c r="J138" s="253">
        <f>ROUND(I138*H138,2)</f>
        <v>0</v>
      </c>
      <c r="K138" s="249" t="s">
        <v>1</v>
      </c>
      <c r="L138" s="254"/>
      <c r="M138" s="255" t="s">
        <v>1</v>
      </c>
      <c r="N138" s="256" t="s">
        <v>41</v>
      </c>
      <c r="O138" s="84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AR138" s="233" t="s">
        <v>511</v>
      </c>
      <c r="AT138" s="233" t="s">
        <v>242</v>
      </c>
      <c r="AU138" s="233" t="s">
        <v>136</v>
      </c>
      <c r="AY138" s="15" t="s">
        <v>127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5" t="s">
        <v>136</v>
      </c>
      <c r="BK138" s="234">
        <f>ROUND(I138*H138,2)</f>
        <v>0</v>
      </c>
      <c r="BL138" s="15" t="s">
        <v>507</v>
      </c>
      <c r="BM138" s="233" t="s">
        <v>528</v>
      </c>
    </row>
    <row r="139" s="1" customFormat="1" ht="16.5" customHeight="1">
      <c r="B139" s="36"/>
      <c r="C139" s="247" t="s">
        <v>185</v>
      </c>
      <c r="D139" s="247" t="s">
        <v>242</v>
      </c>
      <c r="E139" s="248" t="s">
        <v>529</v>
      </c>
      <c r="F139" s="249" t="s">
        <v>530</v>
      </c>
      <c r="G139" s="250" t="s">
        <v>268</v>
      </c>
      <c r="H139" s="251">
        <v>14</v>
      </c>
      <c r="I139" s="252"/>
      <c r="J139" s="253">
        <f>ROUND(I139*H139,2)</f>
        <v>0</v>
      </c>
      <c r="K139" s="249" t="s">
        <v>1</v>
      </c>
      <c r="L139" s="254"/>
      <c r="M139" s="255" t="s">
        <v>1</v>
      </c>
      <c r="N139" s="256" t="s">
        <v>41</v>
      </c>
      <c r="O139" s="84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AR139" s="233" t="s">
        <v>511</v>
      </c>
      <c r="AT139" s="233" t="s">
        <v>242</v>
      </c>
      <c r="AU139" s="233" t="s">
        <v>136</v>
      </c>
      <c r="AY139" s="15" t="s">
        <v>127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5" t="s">
        <v>136</v>
      </c>
      <c r="BK139" s="234">
        <f>ROUND(I139*H139,2)</f>
        <v>0</v>
      </c>
      <c r="BL139" s="15" t="s">
        <v>507</v>
      </c>
      <c r="BM139" s="233" t="s">
        <v>531</v>
      </c>
    </row>
    <row r="140" s="1" customFormat="1" ht="24" customHeight="1">
      <c r="B140" s="36"/>
      <c r="C140" s="222" t="s">
        <v>189</v>
      </c>
      <c r="D140" s="222" t="s">
        <v>130</v>
      </c>
      <c r="E140" s="223" t="s">
        <v>532</v>
      </c>
      <c r="F140" s="224" t="s">
        <v>533</v>
      </c>
      <c r="G140" s="225" t="s">
        <v>133</v>
      </c>
      <c r="H140" s="226">
        <v>6</v>
      </c>
      <c r="I140" s="227"/>
      <c r="J140" s="228">
        <f>ROUND(I140*H140,2)</f>
        <v>0</v>
      </c>
      <c r="K140" s="224" t="s">
        <v>134</v>
      </c>
      <c r="L140" s="41"/>
      <c r="M140" s="229" t="s">
        <v>1</v>
      </c>
      <c r="N140" s="230" t="s">
        <v>41</v>
      </c>
      <c r="O140" s="84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AR140" s="233" t="s">
        <v>507</v>
      </c>
      <c r="AT140" s="233" t="s">
        <v>130</v>
      </c>
      <c r="AU140" s="233" t="s">
        <v>136</v>
      </c>
      <c r="AY140" s="15" t="s">
        <v>127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5" t="s">
        <v>136</v>
      </c>
      <c r="BK140" s="234">
        <f>ROUND(I140*H140,2)</f>
        <v>0</v>
      </c>
      <c r="BL140" s="15" t="s">
        <v>507</v>
      </c>
      <c r="BM140" s="233" t="s">
        <v>534</v>
      </c>
    </row>
    <row r="141" s="1" customFormat="1" ht="24" customHeight="1">
      <c r="B141" s="36"/>
      <c r="C141" s="247" t="s">
        <v>194</v>
      </c>
      <c r="D141" s="247" t="s">
        <v>242</v>
      </c>
      <c r="E141" s="248" t="s">
        <v>535</v>
      </c>
      <c r="F141" s="249" t="s">
        <v>536</v>
      </c>
      <c r="G141" s="250" t="s">
        <v>133</v>
      </c>
      <c r="H141" s="251">
        <v>6</v>
      </c>
      <c r="I141" s="252"/>
      <c r="J141" s="253">
        <f>ROUND(I141*H141,2)</f>
        <v>0</v>
      </c>
      <c r="K141" s="249" t="s">
        <v>1</v>
      </c>
      <c r="L141" s="254"/>
      <c r="M141" s="255" t="s">
        <v>1</v>
      </c>
      <c r="N141" s="256" t="s">
        <v>41</v>
      </c>
      <c r="O141" s="84"/>
      <c r="P141" s="231">
        <f>O141*H141</f>
        <v>0</v>
      </c>
      <c r="Q141" s="231">
        <v>0.00019000000000000001</v>
      </c>
      <c r="R141" s="231">
        <f>Q141*H141</f>
        <v>0.00114</v>
      </c>
      <c r="S141" s="231">
        <v>0</v>
      </c>
      <c r="T141" s="232">
        <f>S141*H141</f>
        <v>0</v>
      </c>
      <c r="AR141" s="233" t="s">
        <v>511</v>
      </c>
      <c r="AT141" s="233" t="s">
        <v>242</v>
      </c>
      <c r="AU141" s="233" t="s">
        <v>136</v>
      </c>
      <c r="AY141" s="15" t="s">
        <v>127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5" t="s">
        <v>136</v>
      </c>
      <c r="BK141" s="234">
        <f>ROUND(I141*H141,2)</f>
        <v>0</v>
      </c>
      <c r="BL141" s="15" t="s">
        <v>507</v>
      </c>
      <c r="BM141" s="233" t="s">
        <v>537</v>
      </c>
    </row>
    <row r="142" s="1" customFormat="1" ht="24" customHeight="1">
      <c r="B142" s="36"/>
      <c r="C142" s="222" t="s">
        <v>8</v>
      </c>
      <c r="D142" s="222" t="s">
        <v>130</v>
      </c>
      <c r="E142" s="223" t="s">
        <v>538</v>
      </c>
      <c r="F142" s="224" t="s">
        <v>539</v>
      </c>
      <c r="G142" s="225" t="s">
        <v>133</v>
      </c>
      <c r="H142" s="226">
        <v>2</v>
      </c>
      <c r="I142" s="227"/>
      <c r="J142" s="228">
        <f>ROUND(I142*H142,2)</f>
        <v>0</v>
      </c>
      <c r="K142" s="224" t="s">
        <v>134</v>
      </c>
      <c r="L142" s="41"/>
      <c r="M142" s="229" t="s">
        <v>1</v>
      </c>
      <c r="N142" s="230" t="s">
        <v>41</v>
      </c>
      <c r="O142" s="84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AR142" s="233" t="s">
        <v>507</v>
      </c>
      <c r="AT142" s="233" t="s">
        <v>130</v>
      </c>
      <c r="AU142" s="233" t="s">
        <v>136</v>
      </c>
      <c r="AY142" s="15" t="s">
        <v>127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5" t="s">
        <v>136</v>
      </c>
      <c r="BK142" s="234">
        <f>ROUND(I142*H142,2)</f>
        <v>0</v>
      </c>
      <c r="BL142" s="15" t="s">
        <v>507</v>
      </c>
      <c r="BM142" s="233" t="s">
        <v>540</v>
      </c>
    </row>
    <row r="143" s="1" customFormat="1" ht="24" customHeight="1">
      <c r="B143" s="36"/>
      <c r="C143" s="247" t="s">
        <v>203</v>
      </c>
      <c r="D143" s="247" t="s">
        <v>242</v>
      </c>
      <c r="E143" s="248" t="s">
        <v>541</v>
      </c>
      <c r="F143" s="249" t="s">
        <v>542</v>
      </c>
      <c r="G143" s="250" t="s">
        <v>133</v>
      </c>
      <c r="H143" s="251">
        <v>2</v>
      </c>
      <c r="I143" s="252"/>
      <c r="J143" s="253">
        <f>ROUND(I143*H143,2)</f>
        <v>0</v>
      </c>
      <c r="K143" s="249" t="s">
        <v>1</v>
      </c>
      <c r="L143" s="254"/>
      <c r="M143" s="255" t="s">
        <v>1</v>
      </c>
      <c r="N143" s="256" t="s">
        <v>41</v>
      </c>
      <c r="O143" s="84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AR143" s="233" t="s">
        <v>511</v>
      </c>
      <c r="AT143" s="233" t="s">
        <v>242</v>
      </c>
      <c r="AU143" s="233" t="s">
        <v>136</v>
      </c>
      <c r="AY143" s="15" t="s">
        <v>127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5" t="s">
        <v>136</v>
      </c>
      <c r="BK143" s="234">
        <f>ROUND(I143*H143,2)</f>
        <v>0</v>
      </c>
      <c r="BL143" s="15" t="s">
        <v>507</v>
      </c>
      <c r="BM143" s="233" t="s">
        <v>543</v>
      </c>
    </row>
    <row r="144" s="1" customFormat="1" ht="24" customHeight="1">
      <c r="B144" s="36"/>
      <c r="C144" s="222" t="s">
        <v>211</v>
      </c>
      <c r="D144" s="222" t="s">
        <v>130</v>
      </c>
      <c r="E144" s="223" t="s">
        <v>544</v>
      </c>
      <c r="F144" s="224" t="s">
        <v>545</v>
      </c>
      <c r="G144" s="225" t="s">
        <v>133</v>
      </c>
      <c r="H144" s="226">
        <v>6</v>
      </c>
      <c r="I144" s="227"/>
      <c r="J144" s="228">
        <f>ROUND(I144*H144,2)</f>
        <v>0</v>
      </c>
      <c r="K144" s="224" t="s">
        <v>134</v>
      </c>
      <c r="L144" s="41"/>
      <c r="M144" s="229" t="s">
        <v>1</v>
      </c>
      <c r="N144" s="230" t="s">
        <v>41</v>
      </c>
      <c r="O144" s="84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AR144" s="233" t="s">
        <v>507</v>
      </c>
      <c r="AT144" s="233" t="s">
        <v>130</v>
      </c>
      <c r="AU144" s="233" t="s">
        <v>136</v>
      </c>
      <c r="AY144" s="15" t="s">
        <v>127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5" t="s">
        <v>136</v>
      </c>
      <c r="BK144" s="234">
        <f>ROUND(I144*H144,2)</f>
        <v>0</v>
      </c>
      <c r="BL144" s="15" t="s">
        <v>507</v>
      </c>
      <c r="BM144" s="233" t="s">
        <v>546</v>
      </c>
    </row>
    <row r="145" s="1" customFormat="1" ht="24" customHeight="1">
      <c r="B145" s="36"/>
      <c r="C145" s="222" t="s">
        <v>215</v>
      </c>
      <c r="D145" s="222" t="s">
        <v>130</v>
      </c>
      <c r="E145" s="223" t="s">
        <v>547</v>
      </c>
      <c r="F145" s="224" t="s">
        <v>548</v>
      </c>
      <c r="G145" s="225" t="s">
        <v>133</v>
      </c>
      <c r="H145" s="226">
        <v>2</v>
      </c>
      <c r="I145" s="227"/>
      <c r="J145" s="228">
        <f>ROUND(I145*H145,2)</f>
        <v>0</v>
      </c>
      <c r="K145" s="224" t="s">
        <v>134</v>
      </c>
      <c r="L145" s="41"/>
      <c r="M145" s="229" t="s">
        <v>1</v>
      </c>
      <c r="N145" s="230" t="s">
        <v>41</v>
      </c>
      <c r="O145" s="84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AR145" s="233" t="s">
        <v>507</v>
      </c>
      <c r="AT145" s="233" t="s">
        <v>130</v>
      </c>
      <c r="AU145" s="233" t="s">
        <v>136</v>
      </c>
      <c r="AY145" s="15" t="s">
        <v>127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5" t="s">
        <v>136</v>
      </c>
      <c r="BK145" s="234">
        <f>ROUND(I145*H145,2)</f>
        <v>0</v>
      </c>
      <c r="BL145" s="15" t="s">
        <v>507</v>
      </c>
      <c r="BM145" s="233" t="s">
        <v>549</v>
      </c>
    </row>
    <row r="146" s="1" customFormat="1" ht="24" customHeight="1">
      <c r="B146" s="36"/>
      <c r="C146" s="222" t="s">
        <v>219</v>
      </c>
      <c r="D146" s="222" t="s">
        <v>130</v>
      </c>
      <c r="E146" s="223" t="s">
        <v>550</v>
      </c>
      <c r="F146" s="224" t="s">
        <v>551</v>
      </c>
      <c r="G146" s="225" t="s">
        <v>133</v>
      </c>
      <c r="H146" s="226">
        <v>21</v>
      </c>
      <c r="I146" s="227"/>
      <c r="J146" s="228">
        <f>ROUND(I146*H146,2)</f>
        <v>0</v>
      </c>
      <c r="K146" s="224" t="s">
        <v>134</v>
      </c>
      <c r="L146" s="41"/>
      <c r="M146" s="229" t="s">
        <v>1</v>
      </c>
      <c r="N146" s="230" t="s">
        <v>41</v>
      </c>
      <c r="O146" s="84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AR146" s="233" t="s">
        <v>507</v>
      </c>
      <c r="AT146" s="233" t="s">
        <v>130</v>
      </c>
      <c r="AU146" s="233" t="s">
        <v>136</v>
      </c>
      <c r="AY146" s="15" t="s">
        <v>127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5" t="s">
        <v>136</v>
      </c>
      <c r="BK146" s="234">
        <f>ROUND(I146*H146,2)</f>
        <v>0</v>
      </c>
      <c r="BL146" s="15" t="s">
        <v>507</v>
      </c>
      <c r="BM146" s="233" t="s">
        <v>552</v>
      </c>
    </row>
    <row r="147" s="1" customFormat="1" ht="24" customHeight="1">
      <c r="B147" s="36"/>
      <c r="C147" s="222" t="s">
        <v>225</v>
      </c>
      <c r="D147" s="222" t="s">
        <v>130</v>
      </c>
      <c r="E147" s="223" t="s">
        <v>553</v>
      </c>
      <c r="F147" s="224" t="s">
        <v>554</v>
      </c>
      <c r="G147" s="225" t="s">
        <v>133</v>
      </c>
      <c r="H147" s="226">
        <v>5</v>
      </c>
      <c r="I147" s="227"/>
      <c r="J147" s="228">
        <f>ROUND(I147*H147,2)</f>
        <v>0</v>
      </c>
      <c r="K147" s="224" t="s">
        <v>134</v>
      </c>
      <c r="L147" s="41"/>
      <c r="M147" s="229" t="s">
        <v>1</v>
      </c>
      <c r="N147" s="230" t="s">
        <v>41</v>
      </c>
      <c r="O147" s="84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AR147" s="233" t="s">
        <v>507</v>
      </c>
      <c r="AT147" s="233" t="s">
        <v>130</v>
      </c>
      <c r="AU147" s="233" t="s">
        <v>136</v>
      </c>
      <c r="AY147" s="15" t="s">
        <v>127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5" t="s">
        <v>136</v>
      </c>
      <c r="BK147" s="234">
        <f>ROUND(I147*H147,2)</f>
        <v>0</v>
      </c>
      <c r="BL147" s="15" t="s">
        <v>507</v>
      </c>
      <c r="BM147" s="233" t="s">
        <v>555</v>
      </c>
    </row>
    <row r="148" s="1" customFormat="1" ht="24" customHeight="1">
      <c r="B148" s="36"/>
      <c r="C148" s="222" t="s">
        <v>7</v>
      </c>
      <c r="D148" s="222" t="s">
        <v>130</v>
      </c>
      <c r="E148" s="223" t="s">
        <v>556</v>
      </c>
      <c r="F148" s="224" t="s">
        <v>557</v>
      </c>
      <c r="G148" s="225" t="s">
        <v>133</v>
      </c>
      <c r="H148" s="226">
        <v>1</v>
      </c>
      <c r="I148" s="227"/>
      <c r="J148" s="228">
        <f>ROUND(I148*H148,2)</f>
        <v>0</v>
      </c>
      <c r="K148" s="224" t="s">
        <v>134</v>
      </c>
      <c r="L148" s="41"/>
      <c r="M148" s="229" t="s">
        <v>1</v>
      </c>
      <c r="N148" s="230" t="s">
        <v>41</v>
      </c>
      <c r="O148" s="84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AR148" s="233" t="s">
        <v>507</v>
      </c>
      <c r="AT148" s="233" t="s">
        <v>130</v>
      </c>
      <c r="AU148" s="233" t="s">
        <v>136</v>
      </c>
      <c r="AY148" s="15" t="s">
        <v>127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5" t="s">
        <v>136</v>
      </c>
      <c r="BK148" s="234">
        <f>ROUND(I148*H148,2)</f>
        <v>0</v>
      </c>
      <c r="BL148" s="15" t="s">
        <v>507</v>
      </c>
      <c r="BM148" s="233" t="s">
        <v>558</v>
      </c>
    </row>
    <row r="149" s="1" customFormat="1" ht="16.5" customHeight="1">
      <c r="B149" s="36"/>
      <c r="C149" s="247" t="s">
        <v>233</v>
      </c>
      <c r="D149" s="247" t="s">
        <v>242</v>
      </c>
      <c r="E149" s="248" t="s">
        <v>559</v>
      </c>
      <c r="F149" s="249" t="s">
        <v>560</v>
      </c>
      <c r="G149" s="250" t="s">
        <v>133</v>
      </c>
      <c r="H149" s="251">
        <v>1</v>
      </c>
      <c r="I149" s="252"/>
      <c r="J149" s="253">
        <f>ROUND(I149*H149,2)</f>
        <v>0</v>
      </c>
      <c r="K149" s="249" t="s">
        <v>134</v>
      </c>
      <c r="L149" s="254"/>
      <c r="M149" s="255" t="s">
        <v>1</v>
      </c>
      <c r="N149" s="256" t="s">
        <v>41</v>
      </c>
      <c r="O149" s="84"/>
      <c r="P149" s="231">
        <f>O149*H149</f>
        <v>0</v>
      </c>
      <c r="Q149" s="231">
        <v>0.00025000000000000001</v>
      </c>
      <c r="R149" s="231">
        <f>Q149*H149</f>
        <v>0.00025000000000000001</v>
      </c>
      <c r="S149" s="231">
        <v>0</v>
      </c>
      <c r="T149" s="232">
        <f>S149*H149</f>
        <v>0</v>
      </c>
      <c r="AR149" s="233" t="s">
        <v>511</v>
      </c>
      <c r="AT149" s="233" t="s">
        <v>242</v>
      </c>
      <c r="AU149" s="233" t="s">
        <v>136</v>
      </c>
      <c r="AY149" s="15" t="s">
        <v>127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5" t="s">
        <v>136</v>
      </c>
      <c r="BK149" s="234">
        <f>ROUND(I149*H149,2)</f>
        <v>0</v>
      </c>
      <c r="BL149" s="15" t="s">
        <v>507</v>
      </c>
      <c r="BM149" s="233" t="s">
        <v>561</v>
      </c>
    </row>
    <row r="150" s="1" customFormat="1" ht="24" customHeight="1">
      <c r="B150" s="36"/>
      <c r="C150" s="222" t="s">
        <v>237</v>
      </c>
      <c r="D150" s="222" t="s">
        <v>130</v>
      </c>
      <c r="E150" s="223" t="s">
        <v>562</v>
      </c>
      <c r="F150" s="224" t="s">
        <v>563</v>
      </c>
      <c r="G150" s="225" t="s">
        <v>133</v>
      </c>
      <c r="H150" s="226">
        <v>1</v>
      </c>
      <c r="I150" s="227"/>
      <c r="J150" s="228">
        <f>ROUND(I150*H150,2)</f>
        <v>0</v>
      </c>
      <c r="K150" s="224" t="s">
        <v>134</v>
      </c>
      <c r="L150" s="41"/>
      <c r="M150" s="229" t="s">
        <v>1</v>
      </c>
      <c r="N150" s="230" t="s">
        <v>41</v>
      </c>
      <c r="O150" s="84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AR150" s="233" t="s">
        <v>507</v>
      </c>
      <c r="AT150" s="233" t="s">
        <v>130</v>
      </c>
      <c r="AU150" s="233" t="s">
        <v>136</v>
      </c>
      <c r="AY150" s="15" t="s">
        <v>127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5" t="s">
        <v>136</v>
      </c>
      <c r="BK150" s="234">
        <f>ROUND(I150*H150,2)</f>
        <v>0</v>
      </c>
      <c r="BL150" s="15" t="s">
        <v>507</v>
      </c>
      <c r="BM150" s="233" t="s">
        <v>564</v>
      </c>
    </row>
    <row r="151" s="1" customFormat="1" ht="16.5" customHeight="1">
      <c r="B151" s="36"/>
      <c r="C151" s="247" t="s">
        <v>241</v>
      </c>
      <c r="D151" s="247" t="s">
        <v>242</v>
      </c>
      <c r="E151" s="248" t="s">
        <v>565</v>
      </c>
      <c r="F151" s="249" t="s">
        <v>566</v>
      </c>
      <c r="G151" s="250" t="s">
        <v>133</v>
      </c>
      <c r="H151" s="251">
        <v>1</v>
      </c>
      <c r="I151" s="252"/>
      <c r="J151" s="253">
        <f>ROUND(I151*H151,2)</f>
        <v>0</v>
      </c>
      <c r="K151" s="249" t="s">
        <v>1</v>
      </c>
      <c r="L151" s="254"/>
      <c r="M151" s="255" t="s">
        <v>1</v>
      </c>
      <c r="N151" s="256" t="s">
        <v>41</v>
      </c>
      <c r="O151" s="84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AR151" s="233" t="s">
        <v>511</v>
      </c>
      <c r="AT151" s="233" t="s">
        <v>242</v>
      </c>
      <c r="AU151" s="233" t="s">
        <v>136</v>
      </c>
      <c r="AY151" s="15" t="s">
        <v>127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5" t="s">
        <v>136</v>
      </c>
      <c r="BK151" s="234">
        <f>ROUND(I151*H151,2)</f>
        <v>0</v>
      </c>
      <c r="BL151" s="15" t="s">
        <v>507</v>
      </c>
      <c r="BM151" s="233" t="s">
        <v>567</v>
      </c>
    </row>
    <row r="152" s="1" customFormat="1" ht="16.5" customHeight="1">
      <c r="B152" s="36"/>
      <c r="C152" s="222" t="s">
        <v>249</v>
      </c>
      <c r="D152" s="222" t="s">
        <v>130</v>
      </c>
      <c r="E152" s="223" t="s">
        <v>568</v>
      </c>
      <c r="F152" s="224" t="s">
        <v>569</v>
      </c>
      <c r="G152" s="225" t="s">
        <v>133</v>
      </c>
      <c r="H152" s="226">
        <v>4</v>
      </c>
      <c r="I152" s="227"/>
      <c r="J152" s="228">
        <f>ROUND(I152*H152,2)</f>
        <v>0</v>
      </c>
      <c r="K152" s="224" t="s">
        <v>134</v>
      </c>
      <c r="L152" s="41"/>
      <c r="M152" s="229" t="s">
        <v>1</v>
      </c>
      <c r="N152" s="230" t="s">
        <v>41</v>
      </c>
      <c r="O152" s="84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AR152" s="233" t="s">
        <v>507</v>
      </c>
      <c r="AT152" s="233" t="s">
        <v>130</v>
      </c>
      <c r="AU152" s="233" t="s">
        <v>136</v>
      </c>
      <c r="AY152" s="15" t="s">
        <v>127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5" t="s">
        <v>136</v>
      </c>
      <c r="BK152" s="234">
        <f>ROUND(I152*H152,2)</f>
        <v>0</v>
      </c>
      <c r="BL152" s="15" t="s">
        <v>507</v>
      </c>
      <c r="BM152" s="233" t="s">
        <v>570</v>
      </c>
    </row>
    <row r="153" s="1" customFormat="1" ht="16.5" customHeight="1">
      <c r="B153" s="36"/>
      <c r="C153" s="247" t="s">
        <v>253</v>
      </c>
      <c r="D153" s="247" t="s">
        <v>242</v>
      </c>
      <c r="E153" s="248" t="s">
        <v>571</v>
      </c>
      <c r="F153" s="249" t="s">
        <v>572</v>
      </c>
      <c r="G153" s="250" t="s">
        <v>133</v>
      </c>
      <c r="H153" s="251">
        <v>4</v>
      </c>
      <c r="I153" s="252"/>
      <c r="J153" s="253">
        <f>ROUND(I153*H153,2)</f>
        <v>0</v>
      </c>
      <c r="K153" s="249" t="s">
        <v>134</v>
      </c>
      <c r="L153" s="254"/>
      <c r="M153" s="255" t="s">
        <v>1</v>
      </c>
      <c r="N153" s="256" t="s">
        <v>41</v>
      </c>
      <c r="O153" s="84"/>
      <c r="P153" s="231">
        <f>O153*H153</f>
        <v>0</v>
      </c>
      <c r="Q153" s="231">
        <v>0.00023000000000000001</v>
      </c>
      <c r="R153" s="231">
        <f>Q153*H153</f>
        <v>0.00092000000000000003</v>
      </c>
      <c r="S153" s="231">
        <v>0</v>
      </c>
      <c r="T153" s="232">
        <f>S153*H153</f>
        <v>0</v>
      </c>
      <c r="AR153" s="233" t="s">
        <v>573</v>
      </c>
      <c r="AT153" s="233" t="s">
        <v>242</v>
      </c>
      <c r="AU153" s="233" t="s">
        <v>136</v>
      </c>
      <c r="AY153" s="15" t="s">
        <v>127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5" t="s">
        <v>136</v>
      </c>
      <c r="BK153" s="234">
        <f>ROUND(I153*H153,2)</f>
        <v>0</v>
      </c>
      <c r="BL153" s="15" t="s">
        <v>573</v>
      </c>
      <c r="BM153" s="233" t="s">
        <v>574</v>
      </c>
    </row>
    <row r="154" s="1" customFormat="1" ht="24" customHeight="1">
      <c r="B154" s="36"/>
      <c r="C154" s="222" t="s">
        <v>353</v>
      </c>
      <c r="D154" s="222" t="s">
        <v>130</v>
      </c>
      <c r="E154" s="223" t="s">
        <v>575</v>
      </c>
      <c r="F154" s="224" t="s">
        <v>576</v>
      </c>
      <c r="G154" s="225" t="s">
        <v>268</v>
      </c>
      <c r="H154" s="226">
        <v>18</v>
      </c>
      <c r="I154" s="227"/>
      <c r="J154" s="228">
        <f>ROUND(I154*H154,2)</f>
        <v>0</v>
      </c>
      <c r="K154" s="224" t="s">
        <v>134</v>
      </c>
      <c r="L154" s="41"/>
      <c r="M154" s="229" t="s">
        <v>1</v>
      </c>
      <c r="N154" s="230" t="s">
        <v>41</v>
      </c>
      <c r="O154" s="84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AR154" s="233" t="s">
        <v>507</v>
      </c>
      <c r="AT154" s="233" t="s">
        <v>130</v>
      </c>
      <c r="AU154" s="233" t="s">
        <v>136</v>
      </c>
      <c r="AY154" s="15" t="s">
        <v>127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5" t="s">
        <v>136</v>
      </c>
      <c r="BK154" s="234">
        <f>ROUND(I154*H154,2)</f>
        <v>0</v>
      </c>
      <c r="BL154" s="15" t="s">
        <v>507</v>
      </c>
      <c r="BM154" s="233" t="s">
        <v>577</v>
      </c>
    </row>
    <row r="155" s="1" customFormat="1" ht="16.5" customHeight="1">
      <c r="B155" s="36"/>
      <c r="C155" s="247" t="s">
        <v>357</v>
      </c>
      <c r="D155" s="247" t="s">
        <v>242</v>
      </c>
      <c r="E155" s="248" t="s">
        <v>578</v>
      </c>
      <c r="F155" s="249" t="s">
        <v>579</v>
      </c>
      <c r="G155" s="250" t="s">
        <v>268</v>
      </c>
      <c r="H155" s="251">
        <v>18</v>
      </c>
      <c r="I155" s="252"/>
      <c r="J155" s="253">
        <f>ROUND(I155*H155,2)</f>
        <v>0</v>
      </c>
      <c r="K155" s="249" t="s">
        <v>134</v>
      </c>
      <c r="L155" s="254"/>
      <c r="M155" s="255" t="s">
        <v>1</v>
      </c>
      <c r="N155" s="256" t="s">
        <v>41</v>
      </c>
      <c r="O155" s="84"/>
      <c r="P155" s="231">
        <f>O155*H155</f>
        <v>0</v>
      </c>
      <c r="Q155" s="231">
        <v>6.9999999999999994E-05</v>
      </c>
      <c r="R155" s="231">
        <f>Q155*H155</f>
        <v>0.0012599999999999998</v>
      </c>
      <c r="S155" s="231">
        <v>0</v>
      </c>
      <c r="T155" s="232">
        <f>S155*H155</f>
        <v>0</v>
      </c>
      <c r="AR155" s="233" t="s">
        <v>573</v>
      </c>
      <c r="AT155" s="233" t="s">
        <v>242</v>
      </c>
      <c r="AU155" s="233" t="s">
        <v>136</v>
      </c>
      <c r="AY155" s="15" t="s">
        <v>127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5" t="s">
        <v>136</v>
      </c>
      <c r="BK155" s="234">
        <f>ROUND(I155*H155,2)</f>
        <v>0</v>
      </c>
      <c r="BL155" s="15" t="s">
        <v>573</v>
      </c>
      <c r="BM155" s="233" t="s">
        <v>580</v>
      </c>
    </row>
    <row r="156" s="1" customFormat="1" ht="16.5" customHeight="1">
      <c r="B156" s="36"/>
      <c r="C156" s="247" t="s">
        <v>361</v>
      </c>
      <c r="D156" s="247" t="s">
        <v>242</v>
      </c>
      <c r="E156" s="248" t="s">
        <v>578</v>
      </c>
      <c r="F156" s="249" t="s">
        <v>579</v>
      </c>
      <c r="G156" s="250" t="s">
        <v>268</v>
      </c>
      <c r="H156" s="251">
        <v>6</v>
      </c>
      <c r="I156" s="252"/>
      <c r="J156" s="253">
        <f>ROUND(I156*H156,2)</f>
        <v>0</v>
      </c>
      <c r="K156" s="249" t="s">
        <v>134</v>
      </c>
      <c r="L156" s="254"/>
      <c r="M156" s="255" t="s">
        <v>1</v>
      </c>
      <c r="N156" s="256" t="s">
        <v>41</v>
      </c>
      <c r="O156" s="84"/>
      <c r="P156" s="231">
        <f>O156*H156</f>
        <v>0</v>
      </c>
      <c r="Q156" s="231">
        <v>6.9999999999999994E-05</v>
      </c>
      <c r="R156" s="231">
        <f>Q156*H156</f>
        <v>0.00041999999999999996</v>
      </c>
      <c r="S156" s="231">
        <v>0</v>
      </c>
      <c r="T156" s="232">
        <f>S156*H156</f>
        <v>0</v>
      </c>
      <c r="AR156" s="233" t="s">
        <v>573</v>
      </c>
      <c r="AT156" s="233" t="s">
        <v>242</v>
      </c>
      <c r="AU156" s="233" t="s">
        <v>136</v>
      </c>
      <c r="AY156" s="15" t="s">
        <v>127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5" t="s">
        <v>136</v>
      </c>
      <c r="BK156" s="234">
        <f>ROUND(I156*H156,2)</f>
        <v>0</v>
      </c>
      <c r="BL156" s="15" t="s">
        <v>573</v>
      </c>
      <c r="BM156" s="233" t="s">
        <v>581</v>
      </c>
    </row>
    <row r="157" s="1" customFormat="1" ht="16.5" customHeight="1">
      <c r="B157" s="36"/>
      <c r="C157" s="247" t="s">
        <v>365</v>
      </c>
      <c r="D157" s="247" t="s">
        <v>242</v>
      </c>
      <c r="E157" s="248" t="s">
        <v>582</v>
      </c>
      <c r="F157" s="249" t="s">
        <v>583</v>
      </c>
      <c r="G157" s="250" t="s">
        <v>268</v>
      </c>
      <c r="H157" s="251">
        <v>12</v>
      </c>
      <c r="I157" s="252"/>
      <c r="J157" s="253">
        <f>ROUND(I157*H157,2)</f>
        <v>0</v>
      </c>
      <c r="K157" s="249" t="s">
        <v>134</v>
      </c>
      <c r="L157" s="254"/>
      <c r="M157" s="255" t="s">
        <v>1</v>
      </c>
      <c r="N157" s="256" t="s">
        <v>41</v>
      </c>
      <c r="O157" s="84"/>
      <c r="P157" s="231">
        <f>O157*H157</f>
        <v>0</v>
      </c>
      <c r="Q157" s="231">
        <v>5.0000000000000002E-05</v>
      </c>
      <c r="R157" s="231">
        <f>Q157*H157</f>
        <v>0.00060000000000000006</v>
      </c>
      <c r="S157" s="231">
        <v>0</v>
      </c>
      <c r="T157" s="232">
        <f>S157*H157</f>
        <v>0</v>
      </c>
      <c r="AR157" s="233" t="s">
        <v>573</v>
      </c>
      <c r="AT157" s="233" t="s">
        <v>242</v>
      </c>
      <c r="AU157" s="233" t="s">
        <v>136</v>
      </c>
      <c r="AY157" s="15" t="s">
        <v>127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5" t="s">
        <v>136</v>
      </c>
      <c r="BK157" s="234">
        <f>ROUND(I157*H157,2)</f>
        <v>0</v>
      </c>
      <c r="BL157" s="15" t="s">
        <v>573</v>
      </c>
      <c r="BM157" s="233" t="s">
        <v>584</v>
      </c>
    </row>
    <row r="158" s="1" customFormat="1" ht="24" customHeight="1">
      <c r="B158" s="36"/>
      <c r="C158" s="222" t="s">
        <v>369</v>
      </c>
      <c r="D158" s="222" t="s">
        <v>130</v>
      </c>
      <c r="E158" s="223" t="s">
        <v>585</v>
      </c>
      <c r="F158" s="224" t="s">
        <v>586</v>
      </c>
      <c r="G158" s="225" t="s">
        <v>268</v>
      </c>
      <c r="H158" s="226">
        <v>32</v>
      </c>
      <c r="I158" s="227"/>
      <c r="J158" s="228">
        <f>ROUND(I158*H158,2)</f>
        <v>0</v>
      </c>
      <c r="K158" s="224" t="s">
        <v>134</v>
      </c>
      <c r="L158" s="41"/>
      <c r="M158" s="229" t="s">
        <v>1</v>
      </c>
      <c r="N158" s="230" t="s">
        <v>41</v>
      </c>
      <c r="O158" s="84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AR158" s="233" t="s">
        <v>507</v>
      </c>
      <c r="AT158" s="233" t="s">
        <v>130</v>
      </c>
      <c r="AU158" s="233" t="s">
        <v>136</v>
      </c>
      <c r="AY158" s="15" t="s">
        <v>127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5" t="s">
        <v>136</v>
      </c>
      <c r="BK158" s="234">
        <f>ROUND(I158*H158,2)</f>
        <v>0</v>
      </c>
      <c r="BL158" s="15" t="s">
        <v>507</v>
      </c>
      <c r="BM158" s="233" t="s">
        <v>587</v>
      </c>
    </row>
    <row r="159" s="1" customFormat="1" ht="16.5" customHeight="1">
      <c r="B159" s="36"/>
      <c r="C159" s="247" t="s">
        <v>245</v>
      </c>
      <c r="D159" s="247" t="s">
        <v>242</v>
      </c>
      <c r="E159" s="248" t="s">
        <v>588</v>
      </c>
      <c r="F159" s="249" t="s">
        <v>589</v>
      </c>
      <c r="G159" s="250" t="s">
        <v>268</v>
      </c>
      <c r="H159" s="251">
        <v>32</v>
      </c>
      <c r="I159" s="252"/>
      <c r="J159" s="253">
        <f>ROUND(I159*H159,2)</f>
        <v>0</v>
      </c>
      <c r="K159" s="249" t="s">
        <v>134</v>
      </c>
      <c r="L159" s="254"/>
      <c r="M159" s="255" t="s">
        <v>1</v>
      </c>
      <c r="N159" s="256" t="s">
        <v>41</v>
      </c>
      <c r="O159" s="84"/>
      <c r="P159" s="231">
        <f>O159*H159</f>
        <v>0</v>
      </c>
      <c r="Q159" s="231">
        <v>0.00012</v>
      </c>
      <c r="R159" s="231">
        <f>Q159*H159</f>
        <v>0.0038400000000000001</v>
      </c>
      <c r="S159" s="231">
        <v>0</v>
      </c>
      <c r="T159" s="232">
        <f>S159*H159</f>
        <v>0</v>
      </c>
      <c r="AR159" s="233" t="s">
        <v>573</v>
      </c>
      <c r="AT159" s="233" t="s">
        <v>242</v>
      </c>
      <c r="AU159" s="233" t="s">
        <v>136</v>
      </c>
      <c r="AY159" s="15" t="s">
        <v>127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5" t="s">
        <v>136</v>
      </c>
      <c r="BK159" s="234">
        <f>ROUND(I159*H159,2)</f>
        <v>0</v>
      </c>
      <c r="BL159" s="15" t="s">
        <v>573</v>
      </c>
      <c r="BM159" s="233" t="s">
        <v>590</v>
      </c>
    </row>
    <row r="160" s="12" customFormat="1">
      <c r="B160" s="235"/>
      <c r="C160" s="236"/>
      <c r="D160" s="237" t="s">
        <v>183</v>
      </c>
      <c r="E160" s="236"/>
      <c r="F160" s="239" t="s">
        <v>591</v>
      </c>
      <c r="G160" s="236"/>
      <c r="H160" s="240">
        <v>32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183</v>
      </c>
      <c r="AU160" s="246" t="s">
        <v>136</v>
      </c>
      <c r="AV160" s="12" t="s">
        <v>136</v>
      </c>
      <c r="AW160" s="12" t="s">
        <v>4</v>
      </c>
      <c r="AX160" s="12" t="s">
        <v>83</v>
      </c>
      <c r="AY160" s="246" t="s">
        <v>127</v>
      </c>
    </row>
    <row r="161" s="1" customFormat="1" ht="24" customHeight="1">
      <c r="B161" s="36"/>
      <c r="C161" s="222" t="s">
        <v>376</v>
      </c>
      <c r="D161" s="222" t="s">
        <v>130</v>
      </c>
      <c r="E161" s="223" t="s">
        <v>592</v>
      </c>
      <c r="F161" s="224" t="s">
        <v>593</v>
      </c>
      <c r="G161" s="225" t="s">
        <v>268</v>
      </c>
      <c r="H161" s="226">
        <v>8</v>
      </c>
      <c r="I161" s="227"/>
      <c r="J161" s="228">
        <f>ROUND(I161*H161,2)</f>
        <v>0</v>
      </c>
      <c r="K161" s="224" t="s">
        <v>134</v>
      </c>
      <c r="L161" s="41"/>
      <c r="M161" s="229" t="s">
        <v>1</v>
      </c>
      <c r="N161" s="230" t="s">
        <v>41</v>
      </c>
      <c r="O161" s="84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AR161" s="233" t="s">
        <v>507</v>
      </c>
      <c r="AT161" s="233" t="s">
        <v>130</v>
      </c>
      <c r="AU161" s="233" t="s">
        <v>136</v>
      </c>
      <c r="AY161" s="15" t="s">
        <v>127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5" t="s">
        <v>136</v>
      </c>
      <c r="BK161" s="234">
        <f>ROUND(I161*H161,2)</f>
        <v>0</v>
      </c>
      <c r="BL161" s="15" t="s">
        <v>507</v>
      </c>
      <c r="BM161" s="233" t="s">
        <v>594</v>
      </c>
    </row>
    <row r="162" s="1" customFormat="1" ht="16.5" customHeight="1">
      <c r="B162" s="36"/>
      <c r="C162" s="247" t="s">
        <v>381</v>
      </c>
      <c r="D162" s="247" t="s">
        <v>242</v>
      </c>
      <c r="E162" s="248" t="s">
        <v>595</v>
      </c>
      <c r="F162" s="249" t="s">
        <v>596</v>
      </c>
      <c r="G162" s="250" t="s">
        <v>268</v>
      </c>
      <c r="H162" s="251">
        <v>8</v>
      </c>
      <c r="I162" s="252"/>
      <c r="J162" s="253">
        <f>ROUND(I162*H162,2)</f>
        <v>0</v>
      </c>
      <c r="K162" s="249" t="s">
        <v>1</v>
      </c>
      <c r="L162" s="254"/>
      <c r="M162" s="255" t="s">
        <v>1</v>
      </c>
      <c r="N162" s="256" t="s">
        <v>41</v>
      </c>
      <c r="O162" s="84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AR162" s="233" t="s">
        <v>573</v>
      </c>
      <c r="AT162" s="233" t="s">
        <v>242</v>
      </c>
      <c r="AU162" s="233" t="s">
        <v>136</v>
      </c>
      <c r="AY162" s="15" t="s">
        <v>127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5" t="s">
        <v>136</v>
      </c>
      <c r="BK162" s="234">
        <f>ROUND(I162*H162,2)</f>
        <v>0</v>
      </c>
      <c r="BL162" s="15" t="s">
        <v>573</v>
      </c>
      <c r="BM162" s="233" t="s">
        <v>597</v>
      </c>
    </row>
    <row r="163" s="12" customFormat="1">
      <c r="B163" s="235"/>
      <c r="C163" s="236"/>
      <c r="D163" s="237" t="s">
        <v>183</v>
      </c>
      <c r="E163" s="236"/>
      <c r="F163" s="239" t="s">
        <v>598</v>
      </c>
      <c r="G163" s="236"/>
      <c r="H163" s="240">
        <v>8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183</v>
      </c>
      <c r="AU163" s="246" t="s">
        <v>136</v>
      </c>
      <c r="AV163" s="12" t="s">
        <v>136</v>
      </c>
      <c r="AW163" s="12" t="s">
        <v>4</v>
      </c>
      <c r="AX163" s="12" t="s">
        <v>83</v>
      </c>
      <c r="AY163" s="246" t="s">
        <v>127</v>
      </c>
    </row>
    <row r="164" s="1" customFormat="1" ht="24" customHeight="1">
      <c r="B164" s="36"/>
      <c r="C164" s="222" t="s">
        <v>385</v>
      </c>
      <c r="D164" s="222" t="s">
        <v>130</v>
      </c>
      <c r="E164" s="223" t="s">
        <v>599</v>
      </c>
      <c r="F164" s="224" t="s">
        <v>600</v>
      </c>
      <c r="G164" s="225" t="s">
        <v>268</v>
      </c>
      <c r="H164" s="226">
        <v>12</v>
      </c>
      <c r="I164" s="227"/>
      <c r="J164" s="228">
        <f>ROUND(I164*H164,2)</f>
        <v>0</v>
      </c>
      <c r="K164" s="224" t="s">
        <v>134</v>
      </c>
      <c r="L164" s="41"/>
      <c r="M164" s="229" t="s">
        <v>1</v>
      </c>
      <c r="N164" s="230" t="s">
        <v>41</v>
      </c>
      <c r="O164" s="84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AR164" s="233" t="s">
        <v>507</v>
      </c>
      <c r="AT164" s="233" t="s">
        <v>130</v>
      </c>
      <c r="AU164" s="233" t="s">
        <v>136</v>
      </c>
      <c r="AY164" s="15" t="s">
        <v>127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5" t="s">
        <v>136</v>
      </c>
      <c r="BK164" s="234">
        <f>ROUND(I164*H164,2)</f>
        <v>0</v>
      </c>
      <c r="BL164" s="15" t="s">
        <v>507</v>
      </c>
      <c r="BM164" s="233" t="s">
        <v>601</v>
      </c>
    </row>
    <row r="165" s="1" customFormat="1" ht="16.5" customHeight="1">
      <c r="B165" s="36"/>
      <c r="C165" s="247" t="s">
        <v>389</v>
      </c>
      <c r="D165" s="247" t="s">
        <v>242</v>
      </c>
      <c r="E165" s="248" t="s">
        <v>602</v>
      </c>
      <c r="F165" s="249" t="s">
        <v>603</v>
      </c>
      <c r="G165" s="250" t="s">
        <v>268</v>
      </c>
      <c r="H165" s="251">
        <v>12</v>
      </c>
      <c r="I165" s="252"/>
      <c r="J165" s="253">
        <f>ROUND(I165*H165,2)</f>
        <v>0</v>
      </c>
      <c r="K165" s="249" t="s">
        <v>134</v>
      </c>
      <c r="L165" s="254"/>
      <c r="M165" s="255" t="s">
        <v>1</v>
      </c>
      <c r="N165" s="256" t="s">
        <v>41</v>
      </c>
      <c r="O165" s="84"/>
      <c r="P165" s="231">
        <f>O165*H165</f>
        <v>0</v>
      </c>
      <c r="Q165" s="231">
        <v>0.00016000000000000001</v>
      </c>
      <c r="R165" s="231">
        <f>Q165*H165</f>
        <v>0.0019200000000000003</v>
      </c>
      <c r="S165" s="231">
        <v>0</v>
      </c>
      <c r="T165" s="232">
        <f>S165*H165</f>
        <v>0</v>
      </c>
      <c r="AR165" s="233" t="s">
        <v>573</v>
      </c>
      <c r="AT165" s="233" t="s">
        <v>242</v>
      </c>
      <c r="AU165" s="233" t="s">
        <v>136</v>
      </c>
      <c r="AY165" s="15" t="s">
        <v>127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5" t="s">
        <v>136</v>
      </c>
      <c r="BK165" s="234">
        <f>ROUND(I165*H165,2)</f>
        <v>0</v>
      </c>
      <c r="BL165" s="15" t="s">
        <v>573</v>
      </c>
      <c r="BM165" s="233" t="s">
        <v>604</v>
      </c>
    </row>
    <row r="166" s="12" customFormat="1">
      <c r="B166" s="235"/>
      <c r="C166" s="236"/>
      <c r="D166" s="237" t="s">
        <v>183</v>
      </c>
      <c r="E166" s="236"/>
      <c r="F166" s="239" t="s">
        <v>605</v>
      </c>
      <c r="G166" s="236"/>
      <c r="H166" s="240">
        <v>12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183</v>
      </c>
      <c r="AU166" s="246" t="s">
        <v>136</v>
      </c>
      <c r="AV166" s="12" t="s">
        <v>136</v>
      </c>
      <c r="AW166" s="12" t="s">
        <v>4</v>
      </c>
      <c r="AX166" s="12" t="s">
        <v>83</v>
      </c>
      <c r="AY166" s="246" t="s">
        <v>127</v>
      </c>
    </row>
    <row r="167" s="1" customFormat="1" ht="24" customHeight="1">
      <c r="B167" s="36"/>
      <c r="C167" s="222" t="s">
        <v>393</v>
      </c>
      <c r="D167" s="222" t="s">
        <v>130</v>
      </c>
      <c r="E167" s="223" t="s">
        <v>606</v>
      </c>
      <c r="F167" s="224" t="s">
        <v>607</v>
      </c>
      <c r="G167" s="225" t="s">
        <v>268</v>
      </c>
      <c r="H167" s="226">
        <v>36</v>
      </c>
      <c r="I167" s="227"/>
      <c r="J167" s="228">
        <f>ROUND(I167*H167,2)</f>
        <v>0</v>
      </c>
      <c r="K167" s="224" t="s">
        <v>134</v>
      </c>
      <c r="L167" s="41"/>
      <c r="M167" s="229" t="s">
        <v>1</v>
      </c>
      <c r="N167" s="230" t="s">
        <v>41</v>
      </c>
      <c r="O167" s="84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AR167" s="233" t="s">
        <v>507</v>
      </c>
      <c r="AT167" s="233" t="s">
        <v>130</v>
      </c>
      <c r="AU167" s="233" t="s">
        <v>136</v>
      </c>
      <c r="AY167" s="15" t="s">
        <v>127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5" t="s">
        <v>136</v>
      </c>
      <c r="BK167" s="234">
        <f>ROUND(I167*H167,2)</f>
        <v>0</v>
      </c>
      <c r="BL167" s="15" t="s">
        <v>507</v>
      </c>
      <c r="BM167" s="233" t="s">
        <v>608</v>
      </c>
    </row>
    <row r="168" s="1" customFormat="1" ht="16.5" customHeight="1">
      <c r="B168" s="36"/>
      <c r="C168" s="247" t="s">
        <v>399</v>
      </c>
      <c r="D168" s="247" t="s">
        <v>242</v>
      </c>
      <c r="E168" s="248" t="s">
        <v>609</v>
      </c>
      <c r="F168" s="249" t="s">
        <v>610</v>
      </c>
      <c r="G168" s="250" t="s">
        <v>268</v>
      </c>
      <c r="H168" s="251">
        <v>36</v>
      </c>
      <c r="I168" s="252"/>
      <c r="J168" s="253">
        <f>ROUND(I168*H168,2)</f>
        <v>0</v>
      </c>
      <c r="K168" s="249" t="s">
        <v>134</v>
      </c>
      <c r="L168" s="254"/>
      <c r="M168" s="255" t="s">
        <v>1</v>
      </c>
      <c r="N168" s="256" t="s">
        <v>41</v>
      </c>
      <c r="O168" s="84"/>
      <c r="P168" s="231">
        <f>O168*H168</f>
        <v>0</v>
      </c>
      <c r="Q168" s="231">
        <v>5.0000000000000002E-05</v>
      </c>
      <c r="R168" s="231">
        <f>Q168*H168</f>
        <v>0.0018000000000000002</v>
      </c>
      <c r="S168" s="231">
        <v>0</v>
      </c>
      <c r="T168" s="232">
        <f>S168*H168</f>
        <v>0</v>
      </c>
      <c r="AR168" s="233" t="s">
        <v>573</v>
      </c>
      <c r="AT168" s="233" t="s">
        <v>242</v>
      </c>
      <c r="AU168" s="233" t="s">
        <v>136</v>
      </c>
      <c r="AY168" s="15" t="s">
        <v>127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5" t="s">
        <v>136</v>
      </c>
      <c r="BK168" s="234">
        <f>ROUND(I168*H168,2)</f>
        <v>0</v>
      </c>
      <c r="BL168" s="15" t="s">
        <v>573</v>
      </c>
      <c r="BM168" s="233" t="s">
        <v>611</v>
      </c>
    </row>
    <row r="169" s="12" customFormat="1">
      <c r="B169" s="235"/>
      <c r="C169" s="236"/>
      <c r="D169" s="237" t="s">
        <v>183</v>
      </c>
      <c r="E169" s="236"/>
      <c r="F169" s="239" t="s">
        <v>612</v>
      </c>
      <c r="G169" s="236"/>
      <c r="H169" s="240">
        <v>36</v>
      </c>
      <c r="I169" s="241"/>
      <c r="J169" s="236"/>
      <c r="K169" s="236"/>
      <c r="L169" s="242"/>
      <c r="M169" s="243"/>
      <c r="N169" s="244"/>
      <c r="O169" s="244"/>
      <c r="P169" s="244"/>
      <c r="Q169" s="244"/>
      <c r="R169" s="244"/>
      <c r="S169" s="244"/>
      <c r="T169" s="245"/>
      <c r="AT169" s="246" t="s">
        <v>183</v>
      </c>
      <c r="AU169" s="246" t="s">
        <v>136</v>
      </c>
      <c r="AV169" s="12" t="s">
        <v>136</v>
      </c>
      <c r="AW169" s="12" t="s">
        <v>4</v>
      </c>
      <c r="AX169" s="12" t="s">
        <v>83</v>
      </c>
      <c r="AY169" s="246" t="s">
        <v>127</v>
      </c>
    </row>
    <row r="170" s="1" customFormat="1" ht="24" customHeight="1">
      <c r="B170" s="36"/>
      <c r="C170" s="222" t="s">
        <v>403</v>
      </c>
      <c r="D170" s="222" t="s">
        <v>130</v>
      </c>
      <c r="E170" s="223" t="s">
        <v>613</v>
      </c>
      <c r="F170" s="224" t="s">
        <v>614</v>
      </c>
      <c r="G170" s="225" t="s">
        <v>133</v>
      </c>
      <c r="H170" s="226">
        <v>1</v>
      </c>
      <c r="I170" s="227"/>
      <c r="J170" s="228">
        <f>ROUND(I170*H170,2)</f>
        <v>0</v>
      </c>
      <c r="K170" s="224" t="s">
        <v>134</v>
      </c>
      <c r="L170" s="41"/>
      <c r="M170" s="229" t="s">
        <v>1</v>
      </c>
      <c r="N170" s="230" t="s">
        <v>41</v>
      </c>
      <c r="O170" s="84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AR170" s="233" t="s">
        <v>507</v>
      </c>
      <c r="AT170" s="233" t="s">
        <v>130</v>
      </c>
      <c r="AU170" s="233" t="s">
        <v>136</v>
      </c>
      <c r="AY170" s="15" t="s">
        <v>127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5" t="s">
        <v>136</v>
      </c>
      <c r="BK170" s="234">
        <f>ROUND(I170*H170,2)</f>
        <v>0</v>
      </c>
      <c r="BL170" s="15" t="s">
        <v>507</v>
      </c>
      <c r="BM170" s="233" t="s">
        <v>615</v>
      </c>
    </row>
    <row r="171" s="1" customFormat="1" ht="16.5" customHeight="1">
      <c r="B171" s="36"/>
      <c r="C171" s="247" t="s">
        <v>407</v>
      </c>
      <c r="D171" s="247" t="s">
        <v>242</v>
      </c>
      <c r="E171" s="248" t="s">
        <v>616</v>
      </c>
      <c r="F171" s="249" t="s">
        <v>617</v>
      </c>
      <c r="G171" s="250" t="s">
        <v>133</v>
      </c>
      <c r="H171" s="251">
        <v>1</v>
      </c>
      <c r="I171" s="252"/>
      <c r="J171" s="253">
        <f>ROUND(I171*H171,2)</f>
        <v>0</v>
      </c>
      <c r="K171" s="249" t="s">
        <v>1</v>
      </c>
      <c r="L171" s="254"/>
      <c r="M171" s="255" t="s">
        <v>1</v>
      </c>
      <c r="N171" s="256" t="s">
        <v>41</v>
      </c>
      <c r="O171" s="84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AR171" s="233" t="s">
        <v>511</v>
      </c>
      <c r="AT171" s="233" t="s">
        <v>242</v>
      </c>
      <c r="AU171" s="233" t="s">
        <v>136</v>
      </c>
      <c r="AY171" s="15" t="s">
        <v>127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5" t="s">
        <v>136</v>
      </c>
      <c r="BK171" s="234">
        <f>ROUND(I171*H171,2)</f>
        <v>0</v>
      </c>
      <c r="BL171" s="15" t="s">
        <v>507</v>
      </c>
      <c r="BM171" s="233" t="s">
        <v>618</v>
      </c>
    </row>
    <row r="172" s="1" customFormat="1" ht="16.5" customHeight="1">
      <c r="B172" s="36"/>
      <c r="C172" s="247" t="s">
        <v>411</v>
      </c>
      <c r="D172" s="247" t="s">
        <v>242</v>
      </c>
      <c r="E172" s="248" t="s">
        <v>619</v>
      </c>
      <c r="F172" s="249" t="s">
        <v>620</v>
      </c>
      <c r="G172" s="250" t="s">
        <v>133</v>
      </c>
      <c r="H172" s="251">
        <v>2</v>
      </c>
      <c r="I172" s="252"/>
      <c r="J172" s="253">
        <f>ROUND(I172*H172,2)</f>
        <v>0</v>
      </c>
      <c r="K172" s="249" t="s">
        <v>1</v>
      </c>
      <c r="L172" s="254"/>
      <c r="M172" s="255" t="s">
        <v>1</v>
      </c>
      <c r="N172" s="256" t="s">
        <v>41</v>
      </c>
      <c r="O172" s="84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AR172" s="233" t="s">
        <v>511</v>
      </c>
      <c r="AT172" s="233" t="s">
        <v>242</v>
      </c>
      <c r="AU172" s="233" t="s">
        <v>136</v>
      </c>
      <c r="AY172" s="15" t="s">
        <v>127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5" t="s">
        <v>136</v>
      </c>
      <c r="BK172" s="234">
        <f>ROUND(I172*H172,2)</f>
        <v>0</v>
      </c>
      <c r="BL172" s="15" t="s">
        <v>507</v>
      </c>
      <c r="BM172" s="233" t="s">
        <v>621</v>
      </c>
    </row>
    <row r="173" s="11" customFormat="1" ht="25.92" customHeight="1">
      <c r="B173" s="206"/>
      <c r="C173" s="207"/>
      <c r="D173" s="208" t="s">
        <v>74</v>
      </c>
      <c r="E173" s="209" t="s">
        <v>622</v>
      </c>
      <c r="F173" s="209" t="s">
        <v>623</v>
      </c>
      <c r="G173" s="207"/>
      <c r="H173" s="207"/>
      <c r="I173" s="210"/>
      <c r="J173" s="211">
        <f>BK173</f>
        <v>0</v>
      </c>
      <c r="K173" s="207"/>
      <c r="L173" s="212"/>
      <c r="M173" s="213"/>
      <c r="N173" s="214"/>
      <c r="O173" s="214"/>
      <c r="P173" s="215">
        <f>SUM(P174:P176)</f>
        <v>0</v>
      </c>
      <c r="Q173" s="214"/>
      <c r="R173" s="215">
        <f>SUM(R174:R176)</f>
        <v>0</v>
      </c>
      <c r="S173" s="214"/>
      <c r="T173" s="216">
        <f>SUM(T174:T176)</f>
        <v>0</v>
      </c>
      <c r="AR173" s="217" t="s">
        <v>135</v>
      </c>
      <c r="AT173" s="218" t="s">
        <v>74</v>
      </c>
      <c r="AU173" s="218" t="s">
        <v>75</v>
      </c>
      <c r="AY173" s="217" t="s">
        <v>127</v>
      </c>
      <c r="BK173" s="219">
        <f>SUM(BK174:BK176)</f>
        <v>0</v>
      </c>
    </row>
    <row r="174" s="1" customFormat="1" ht="16.5" customHeight="1">
      <c r="B174" s="36"/>
      <c r="C174" s="247" t="s">
        <v>415</v>
      </c>
      <c r="D174" s="247" t="s">
        <v>242</v>
      </c>
      <c r="E174" s="248" t="s">
        <v>624</v>
      </c>
      <c r="F174" s="249" t="s">
        <v>625</v>
      </c>
      <c r="G174" s="250" t="s">
        <v>379</v>
      </c>
      <c r="H174" s="251">
        <v>8</v>
      </c>
      <c r="I174" s="252"/>
      <c r="J174" s="253">
        <f>ROUND(I174*H174,2)</f>
        <v>0</v>
      </c>
      <c r="K174" s="249" t="s">
        <v>1</v>
      </c>
      <c r="L174" s="254"/>
      <c r="M174" s="255" t="s">
        <v>1</v>
      </c>
      <c r="N174" s="256" t="s">
        <v>41</v>
      </c>
      <c r="O174" s="84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AR174" s="233" t="s">
        <v>626</v>
      </c>
      <c r="AT174" s="233" t="s">
        <v>242</v>
      </c>
      <c r="AU174" s="233" t="s">
        <v>83</v>
      </c>
      <c r="AY174" s="15" t="s">
        <v>127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5" t="s">
        <v>136</v>
      </c>
      <c r="BK174" s="234">
        <f>ROUND(I174*H174,2)</f>
        <v>0</v>
      </c>
      <c r="BL174" s="15" t="s">
        <v>626</v>
      </c>
      <c r="BM174" s="233" t="s">
        <v>627</v>
      </c>
    </row>
    <row r="175" s="1" customFormat="1" ht="16.5" customHeight="1">
      <c r="B175" s="36"/>
      <c r="C175" s="247" t="s">
        <v>421</v>
      </c>
      <c r="D175" s="247" t="s">
        <v>242</v>
      </c>
      <c r="E175" s="248" t="s">
        <v>628</v>
      </c>
      <c r="F175" s="249" t="s">
        <v>629</v>
      </c>
      <c r="G175" s="250" t="s">
        <v>298</v>
      </c>
      <c r="H175" s="251">
        <v>1</v>
      </c>
      <c r="I175" s="252"/>
      <c r="J175" s="253">
        <f>ROUND(I175*H175,2)</f>
        <v>0</v>
      </c>
      <c r="K175" s="249" t="s">
        <v>1</v>
      </c>
      <c r="L175" s="254"/>
      <c r="M175" s="255" t="s">
        <v>1</v>
      </c>
      <c r="N175" s="256" t="s">
        <v>41</v>
      </c>
      <c r="O175" s="84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AR175" s="233" t="s">
        <v>626</v>
      </c>
      <c r="AT175" s="233" t="s">
        <v>242</v>
      </c>
      <c r="AU175" s="233" t="s">
        <v>83</v>
      </c>
      <c r="AY175" s="15" t="s">
        <v>127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5" t="s">
        <v>136</v>
      </c>
      <c r="BK175" s="234">
        <f>ROUND(I175*H175,2)</f>
        <v>0</v>
      </c>
      <c r="BL175" s="15" t="s">
        <v>626</v>
      </c>
      <c r="BM175" s="233" t="s">
        <v>630</v>
      </c>
    </row>
    <row r="176" s="1" customFormat="1" ht="16.5" customHeight="1">
      <c r="B176" s="36"/>
      <c r="C176" s="247" t="s">
        <v>425</v>
      </c>
      <c r="D176" s="247" t="s">
        <v>242</v>
      </c>
      <c r="E176" s="248" t="s">
        <v>631</v>
      </c>
      <c r="F176" s="249" t="s">
        <v>632</v>
      </c>
      <c r="G176" s="250" t="s">
        <v>379</v>
      </c>
      <c r="H176" s="251">
        <v>4</v>
      </c>
      <c r="I176" s="252"/>
      <c r="J176" s="253">
        <f>ROUND(I176*H176,2)</f>
        <v>0</v>
      </c>
      <c r="K176" s="249" t="s">
        <v>1</v>
      </c>
      <c r="L176" s="254"/>
      <c r="M176" s="270" t="s">
        <v>1</v>
      </c>
      <c r="N176" s="271" t="s">
        <v>41</v>
      </c>
      <c r="O176" s="272"/>
      <c r="P176" s="273">
        <f>O176*H176</f>
        <v>0</v>
      </c>
      <c r="Q176" s="273">
        <v>0</v>
      </c>
      <c r="R176" s="273">
        <f>Q176*H176</f>
        <v>0</v>
      </c>
      <c r="S176" s="273">
        <v>0</v>
      </c>
      <c r="T176" s="274">
        <f>S176*H176</f>
        <v>0</v>
      </c>
      <c r="AR176" s="233" t="s">
        <v>626</v>
      </c>
      <c r="AT176" s="233" t="s">
        <v>242</v>
      </c>
      <c r="AU176" s="233" t="s">
        <v>83</v>
      </c>
      <c r="AY176" s="15" t="s">
        <v>127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5" t="s">
        <v>136</v>
      </c>
      <c r="BK176" s="234">
        <f>ROUND(I176*H176,2)</f>
        <v>0</v>
      </c>
      <c r="BL176" s="15" t="s">
        <v>626</v>
      </c>
      <c r="BM176" s="233" t="s">
        <v>633</v>
      </c>
    </row>
    <row r="177" s="1" customFormat="1" ht="6.96" customHeight="1">
      <c r="B177" s="59"/>
      <c r="C177" s="60"/>
      <c r="D177" s="60"/>
      <c r="E177" s="60"/>
      <c r="F177" s="60"/>
      <c r="G177" s="60"/>
      <c r="H177" s="60"/>
      <c r="I177" s="171"/>
      <c r="J177" s="60"/>
      <c r="K177" s="60"/>
      <c r="L177" s="41"/>
    </row>
  </sheetData>
  <sheetProtection sheet="1" autoFilter="0" formatColumns="0" formatRows="0" objects="1" scenarios="1" spinCount="100000" saltValue="7Lw7V4nXaD6GxUFRsrxYbNS0slpWahOAtCgdqPWt5sHN1tHJFSWQovFon1odZ9ONZJ2/Rp03Inwk4KnlOtJPSw==" hashValue="TQTzvcwWduce3F6jYTXTt0lwt+OnqoJNJRGNItbIIgLui8Ek5kAryVlZA7RK5oWRnVTP5tFLdPnElUAEeUYlBw==" algorithmName="SHA-512" password="CC35"/>
  <autoFilter ref="C121:K17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29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18"/>
      <c r="AT3" s="15" t="s">
        <v>83</v>
      </c>
    </row>
    <row r="4" ht="24.96" customHeight="1">
      <c r="B4" s="18"/>
      <c r="D4" s="133" t="s">
        <v>94</v>
      </c>
      <c r="L4" s="18"/>
      <c r="M4" s="134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5" t="s">
        <v>16</v>
      </c>
      <c r="L6" s="18"/>
    </row>
    <row r="7" ht="16.5" customHeight="1">
      <c r="B7" s="18"/>
      <c r="E7" s="136" t="str">
        <f>'Rekapitulace stavby'!K6</f>
        <v>Rekonstrukce kotelny v domě Komenského 384/40-Šternberk</v>
      </c>
      <c r="F7" s="135"/>
      <c r="G7" s="135"/>
      <c r="H7" s="135"/>
      <c r="L7" s="18"/>
    </row>
    <row r="8" s="1" customFormat="1" ht="12" customHeight="1">
      <c r="B8" s="41"/>
      <c r="D8" s="135" t="s">
        <v>95</v>
      </c>
      <c r="I8" s="137"/>
      <c r="L8" s="41"/>
    </row>
    <row r="9" s="1" customFormat="1" ht="36.96" customHeight="1">
      <c r="B9" s="41"/>
      <c r="E9" s="138" t="s">
        <v>634</v>
      </c>
      <c r="F9" s="1"/>
      <c r="G9" s="1"/>
      <c r="H9" s="1"/>
      <c r="I9" s="137"/>
      <c r="L9" s="41"/>
    </row>
    <row r="10" s="1" customFormat="1">
      <c r="B10" s="41"/>
      <c r="I10" s="137"/>
      <c r="L10" s="41"/>
    </row>
    <row r="11" s="1" customFormat="1" ht="12" customHeight="1">
      <c r="B11" s="41"/>
      <c r="D11" s="135" t="s">
        <v>18</v>
      </c>
      <c r="F11" s="139" t="s">
        <v>1</v>
      </c>
      <c r="I11" s="140" t="s">
        <v>19</v>
      </c>
      <c r="J11" s="139" t="s">
        <v>1</v>
      </c>
      <c r="L11" s="41"/>
    </row>
    <row r="12" s="1" customFormat="1" ht="12" customHeight="1">
      <c r="B12" s="41"/>
      <c r="D12" s="135" t="s">
        <v>20</v>
      </c>
      <c r="F12" s="139" t="s">
        <v>21</v>
      </c>
      <c r="I12" s="140" t="s">
        <v>22</v>
      </c>
      <c r="J12" s="141" t="str">
        <f>'Rekapitulace stavby'!AN8</f>
        <v>4. 4. 2019</v>
      </c>
      <c r="L12" s="41"/>
    </row>
    <row r="13" s="1" customFormat="1" ht="10.8" customHeight="1">
      <c r="B13" s="41"/>
      <c r="I13" s="137"/>
      <c r="L13" s="41"/>
    </row>
    <row r="14" s="1" customFormat="1" ht="12" customHeight="1">
      <c r="B14" s="41"/>
      <c r="D14" s="135" t="s">
        <v>24</v>
      </c>
      <c r="I14" s="140" t="s">
        <v>25</v>
      </c>
      <c r="J14" s="139" t="s">
        <v>1</v>
      </c>
      <c r="L14" s="41"/>
    </row>
    <row r="15" s="1" customFormat="1" ht="18" customHeight="1">
      <c r="B15" s="41"/>
      <c r="E15" s="139" t="s">
        <v>26</v>
      </c>
      <c r="I15" s="140" t="s">
        <v>27</v>
      </c>
      <c r="J15" s="139" t="s">
        <v>1</v>
      </c>
      <c r="L15" s="41"/>
    </row>
    <row r="16" s="1" customFormat="1" ht="6.96" customHeight="1">
      <c r="B16" s="41"/>
      <c r="I16" s="137"/>
      <c r="L16" s="41"/>
    </row>
    <row r="17" s="1" customFormat="1" ht="12" customHeight="1">
      <c r="B17" s="41"/>
      <c r="D17" s="135" t="s">
        <v>28</v>
      </c>
      <c r="I17" s="140" t="s">
        <v>25</v>
      </c>
      <c r="J17" s="31" t="str">
        <f>'Rekapitulace stavby'!AN13</f>
        <v>Vyplň údaj</v>
      </c>
      <c r="L17" s="41"/>
    </row>
    <row r="18" s="1" customFormat="1" ht="18" customHeight="1">
      <c r="B18" s="41"/>
      <c r="E18" s="31" t="str">
        <f>'Rekapitulace stavby'!E14</f>
        <v>Vyplň údaj</v>
      </c>
      <c r="F18" s="139"/>
      <c r="G18" s="139"/>
      <c r="H18" s="139"/>
      <c r="I18" s="140" t="s">
        <v>27</v>
      </c>
      <c r="J18" s="31" t="str">
        <f>'Rekapitulace stavby'!AN14</f>
        <v>Vyplň údaj</v>
      </c>
      <c r="L18" s="41"/>
    </row>
    <row r="19" s="1" customFormat="1" ht="6.96" customHeight="1">
      <c r="B19" s="41"/>
      <c r="I19" s="137"/>
      <c r="L19" s="41"/>
    </row>
    <row r="20" s="1" customFormat="1" ht="12" customHeight="1">
      <c r="B20" s="41"/>
      <c r="D20" s="135" t="s">
        <v>30</v>
      </c>
      <c r="I20" s="140" t="s">
        <v>25</v>
      </c>
      <c r="J20" s="139" t="s">
        <v>1</v>
      </c>
      <c r="L20" s="41"/>
    </row>
    <row r="21" s="1" customFormat="1" ht="18" customHeight="1">
      <c r="B21" s="41"/>
      <c r="E21" s="139" t="s">
        <v>31</v>
      </c>
      <c r="I21" s="140" t="s">
        <v>27</v>
      </c>
      <c r="J21" s="139" t="s">
        <v>1</v>
      </c>
      <c r="L21" s="41"/>
    </row>
    <row r="22" s="1" customFormat="1" ht="6.96" customHeight="1">
      <c r="B22" s="41"/>
      <c r="I22" s="137"/>
      <c r="L22" s="41"/>
    </row>
    <row r="23" s="1" customFormat="1" ht="12" customHeight="1">
      <c r="B23" s="41"/>
      <c r="D23" s="135" t="s">
        <v>33</v>
      </c>
      <c r="I23" s="140" t="s">
        <v>25</v>
      </c>
      <c r="J23" s="139" t="s">
        <v>1</v>
      </c>
      <c r="L23" s="41"/>
    </row>
    <row r="24" s="1" customFormat="1" ht="18" customHeight="1">
      <c r="B24" s="41"/>
      <c r="E24" s="139" t="s">
        <v>31</v>
      </c>
      <c r="I24" s="140" t="s">
        <v>27</v>
      </c>
      <c r="J24" s="139" t="s">
        <v>1</v>
      </c>
      <c r="L24" s="41"/>
    </row>
    <row r="25" s="1" customFormat="1" ht="6.96" customHeight="1">
      <c r="B25" s="41"/>
      <c r="I25" s="137"/>
      <c r="L25" s="41"/>
    </row>
    <row r="26" s="1" customFormat="1" ht="12" customHeight="1">
      <c r="B26" s="41"/>
      <c r="D26" s="135" t="s">
        <v>34</v>
      </c>
      <c r="I26" s="137"/>
      <c r="L26" s="41"/>
    </row>
    <row r="27" s="7" customFormat="1" ht="16.5" customHeight="1">
      <c r="B27" s="142"/>
      <c r="E27" s="143" t="s">
        <v>1</v>
      </c>
      <c r="F27" s="143"/>
      <c r="G27" s="143"/>
      <c r="H27" s="143"/>
      <c r="I27" s="144"/>
      <c r="L27" s="142"/>
    </row>
    <row r="28" s="1" customFormat="1" ht="6.96" customHeight="1">
      <c r="B28" s="41"/>
      <c r="I28" s="137"/>
      <c r="L28" s="41"/>
    </row>
    <row r="29" s="1" customFormat="1" ht="6.96" customHeight="1">
      <c r="B29" s="41"/>
      <c r="D29" s="76"/>
      <c r="E29" s="76"/>
      <c r="F29" s="76"/>
      <c r="G29" s="76"/>
      <c r="H29" s="76"/>
      <c r="I29" s="145"/>
      <c r="J29" s="76"/>
      <c r="K29" s="76"/>
      <c r="L29" s="41"/>
    </row>
    <row r="30" s="1" customFormat="1" ht="25.44" customHeight="1">
      <c r="B30" s="41"/>
      <c r="D30" s="146" t="s">
        <v>35</v>
      </c>
      <c r="I30" s="137"/>
      <c r="J30" s="147">
        <f>ROUND(J121, 2)</f>
        <v>0</v>
      </c>
      <c r="L30" s="41"/>
    </row>
    <row r="31" s="1" customFormat="1" ht="6.96" customHeight="1">
      <c r="B31" s="41"/>
      <c r="D31" s="76"/>
      <c r="E31" s="76"/>
      <c r="F31" s="76"/>
      <c r="G31" s="76"/>
      <c r="H31" s="76"/>
      <c r="I31" s="145"/>
      <c r="J31" s="76"/>
      <c r="K31" s="76"/>
      <c r="L31" s="41"/>
    </row>
    <row r="32" s="1" customFormat="1" ht="14.4" customHeight="1">
      <c r="B32" s="41"/>
      <c r="F32" s="148" t="s">
        <v>37</v>
      </c>
      <c r="I32" s="149" t="s">
        <v>36</v>
      </c>
      <c r="J32" s="148" t="s">
        <v>38</v>
      </c>
      <c r="L32" s="41"/>
    </row>
    <row r="33" s="1" customFormat="1" ht="14.4" customHeight="1">
      <c r="B33" s="41"/>
      <c r="D33" s="150" t="s">
        <v>39</v>
      </c>
      <c r="E33" s="135" t="s">
        <v>40</v>
      </c>
      <c r="F33" s="151">
        <f>ROUND((SUM(BE121:BE133)),  2)</f>
        <v>0</v>
      </c>
      <c r="I33" s="152">
        <v>0.20999999999999999</v>
      </c>
      <c r="J33" s="151">
        <f>ROUND(((SUM(BE121:BE133))*I33),  2)</f>
        <v>0</v>
      </c>
      <c r="L33" s="41"/>
    </row>
    <row r="34" s="1" customFormat="1" ht="14.4" customHeight="1">
      <c r="B34" s="41"/>
      <c r="E34" s="135" t="s">
        <v>41</v>
      </c>
      <c r="F34" s="151">
        <f>ROUND((SUM(BF121:BF133)),  2)</f>
        <v>0</v>
      </c>
      <c r="I34" s="152">
        <v>0.14999999999999999</v>
      </c>
      <c r="J34" s="151">
        <f>ROUND(((SUM(BF121:BF133))*I34),  2)</f>
        <v>0</v>
      </c>
      <c r="L34" s="41"/>
    </row>
    <row r="35" hidden="1" s="1" customFormat="1" ht="14.4" customHeight="1">
      <c r="B35" s="41"/>
      <c r="E35" s="135" t="s">
        <v>42</v>
      </c>
      <c r="F35" s="151">
        <f>ROUND((SUM(BG121:BG133)),  2)</f>
        <v>0</v>
      </c>
      <c r="I35" s="152">
        <v>0.20999999999999999</v>
      </c>
      <c r="J35" s="151">
        <f>0</f>
        <v>0</v>
      </c>
      <c r="L35" s="41"/>
    </row>
    <row r="36" hidden="1" s="1" customFormat="1" ht="14.4" customHeight="1">
      <c r="B36" s="41"/>
      <c r="E36" s="135" t="s">
        <v>43</v>
      </c>
      <c r="F36" s="151">
        <f>ROUND((SUM(BH121:BH133)),  2)</f>
        <v>0</v>
      </c>
      <c r="I36" s="152">
        <v>0.14999999999999999</v>
      </c>
      <c r="J36" s="151">
        <f>0</f>
        <v>0</v>
      </c>
      <c r="L36" s="41"/>
    </row>
    <row r="37" hidden="1" s="1" customFormat="1" ht="14.4" customHeight="1">
      <c r="B37" s="41"/>
      <c r="E37" s="135" t="s">
        <v>44</v>
      </c>
      <c r="F37" s="151">
        <f>ROUND((SUM(BI121:BI133)),  2)</f>
        <v>0</v>
      </c>
      <c r="I37" s="152">
        <v>0</v>
      </c>
      <c r="J37" s="151">
        <f>0</f>
        <v>0</v>
      </c>
      <c r="L37" s="41"/>
    </row>
    <row r="38" s="1" customFormat="1" ht="6.96" customHeight="1">
      <c r="B38" s="41"/>
      <c r="I38" s="137"/>
      <c r="L38" s="41"/>
    </row>
    <row r="39" s="1" customFormat="1" ht="25.44" customHeight="1">
      <c r="B39" s="41"/>
      <c r="C39" s="153"/>
      <c r="D39" s="154" t="s">
        <v>45</v>
      </c>
      <c r="E39" s="155"/>
      <c r="F39" s="155"/>
      <c r="G39" s="156" t="s">
        <v>46</v>
      </c>
      <c r="H39" s="157" t="s">
        <v>47</v>
      </c>
      <c r="I39" s="158"/>
      <c r="J39" s="159">
        <f>SUM(J30:J37)</f>
        <v>0</v>
      </c>
      <c r="K39" s="160"/>
      <c r="L39" s="41"/>
    </row>
    <row r="40" s="1" customFormat="1" ht="14.4" customHeight="1">
      <c r="B40" s="41"/>
      <c r="I40" s="137"/>
      <c r="L40" s="41"/>
    </row>
    <row r="41" ht="14.4" customHeight="1">
      <c r="B41" s="18"/>
      <c r="L41" s="18"/>
    </row>
    <row r="42" ht="14.4" customHeight="1">
      <c r="B42" s="18"/>
      <c r="L42" s="18"/>
    </row>
    <row r="43" ht="14.4" customHeight="1">
      <c r="B43" s="18"/>
      <c r="L43" s="18"/>
    </row>
    <row r="44" ht="14.4" customHeight="1">
      <c r="B44" s="18"/>
      <c r="L44" s="18"/>
    </row>
    <row r="45" ht="14.4" customHeight="1">
      <c r="B45" s="18"/>
      <c r="L45" s="18"/>
    </row>
    <row r="46" ht="14.4" customHeight="1">
      <c r="B46" s="18"/>
      <c r="L46" s="18"/>
    </row>
    <row r="47" ht="14.4" customHeight="1">
      <c r="B47" s="18"/>
      <c r="L47" s="18"/>
    </row>
    <row r="48" ht="14.4" customHeight="1">
      <c r="B48" s="18"/>
      <c r="L48" s="18"/>
    </row>
    <row r="49" ht="14.4" customHeight="1">
      <c r="B49" s="18"/>
      <c r="L49" s="18"/>
    </row>
    <row r="50" s="1" customFormat="1" ht="14.4" customHeight="1">
      <c r="B50" s="41"/>
      <c r="D50" s="161" t="s">
        <v>48</v>
      </c>
      <c r="E50" s="162"/>
      <c r="F50" s="162"/>
      <c r="G50" s="161" t="s">
        <v>49</v>
      </c>
      <c r="H50" s="162"/>
      <c r="I50" s="163"/>
      <c r="J50" s="162"/>
      <c r="K50" s="162"/>
      <c r="L50" s="4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1" customFormat="1">
      <c r="B61" s="41"/>
      <c r="D61" s="164" t="s">
        <v>50</v>
      </c>
      <c r="E61" s="165"/>
      <c r="F61" s="166" t="s">
        <v>51</v>
      </c>
      <c r="G61" s="164" t="s">
        <v>50</v>
      </c>
      <c r="H61" s="165"/>
      <c r="I61" s="167"/>
      <c r="J61" s="168" t="s">
        <v>51</v>
      </c>
      <c r="K61" s="165"/>
      <c r="L61" s="41"/>
    </row>
    <row r="62">
      <c r="B62" s="18"/>
      <c r="L62" s="18"/>
    </row>
    <row r="63">
      <c r="B63" s="18"/>
      <c r="L63" s="18"/>
    </row>
    <row r="64">
      <c r="B64" s="18"/>
      <c r="L64" s="18"/>
    </row>
    <row r="65" s="1" customFormat="1">
      <c r="B65" s="41"/>
      <c r="D65" s="161" t="s">
        <v>52</v>
      </c>
      <c r="E65" s="162"/>
      <c r="F65" s="162"/>
      <c r="G65" s="161" t="s">
        <v>53</v>
      </c>
      <c r="H65" s="162"/>
      <c r="I65" s="163"/>
      <c r="J65" s="162"/>
      <c r="K65" s="162"/>
      <c r="L65" s="41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1" customFormat="1">
      <c r="B76" s="41"/>
      <c r="D76" s="164" t="s">
        <v>50</v>
      </c>
      <c r="E76" s="165"/>
      <c r="F76" s="166" t="s">
        <v>51</v>
      </c>
      <c r="G76" s="164" t="s">
        <v>50</v>
      </c>
      <c r="H76" s="165"/>
      <c r="I76" s="167"/>
      <c r="J76" s="168" t="s">
        <v>51</v>
      </c>
      <c r="K76" s="165"/>
      <c r="L76" s="41"/>
    </row>
    <row r="77" s="1" customFormat="1" ht="14.4" customHeight="1">
      <c r="B77" s="169"/>
      <c r="C77" s="170"/>
      <c r="D77" s="170"/>
      <c r="E77" s="170"/>
      <c r="F77" s="170"/>
      <c r="G77" s="170"/>
      <c r="H77" s="170"/>
      <c r="I77" s="171"/>
      <c r="J77" s="170"/>
      <c r="K77" s="170"/>
      <c r="L77" s="41"/>
    </row>
    <row r="81" s="1" customFormat="1" ht="6.96" customHeight="1">
      <c r="B81" s="172"/>
      <c r="C81" s="173"/>
      <c r="D81" s="173"/>
      <c r="E81" s="173"/>
      <c r="F81" s="173"/>
      <c r="G81" s="173"/>
      <c r="H81" s="173"/>
      <c r="I81" s="174"/>
      <c r="J81" s="173"/>
      <c r="K81" s="173"/>
      <c r="L81" s="41"/>
    </row>
    <row r="82" s="1" customFormat="1" ht="24.96" customHeight="1">
      <c r="B82" s="36"/>
      <c r="C82" s="21" t="s">
        <v>97</v>
      </c>
      <c r="D82" s="37"/>
      <c r="E82" s="37"/>
      <c r="F82" s="37"/>
      <c r="G82" s="37"/>
      <c r="H82" s="37"/>
      <c r="I82" s="137"/>
      <c r="J82" s="37"/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37"/>
      <c r="J83" s="37"/>
      <c r="K83" s="37"/>
      <c r="L83" s="41"/>
    </row>
    <row r="84" s="1" customFormat="1" ht="12" customHeight="1">
      <c r="B84" s="36"/>
      <c r="C84" s="30" t="s">
        <v>16</v>
      </c>
      <c r="D84" s="37"/>
      <c r="E84" s="37"/>
      <c r="F84" s="37"/>
      <c r="G84" s="37"/>
      <c r="H84" s="37"/>
      <c r="I84" s="137"/>
      <c r="J84" s="37"/>
      <c r="K84" s="37"/>
      <c r="L84" s="41"/>
    </row>
    <row r="85" s="1" customFormat="1" ht="16.5" customHeight="1">
      <c r="B85" s="36"/>
      <c r="C85" s="37"/>
      <c r="D85" s="37"/>
      <c r="E85" s="175" t="str">
        <f>E7</f>
        <v>Rekonstrukce kotelny v domě Komenského 384/40-Šternberk</v>
      </c>
      <c r="F85" s="30"/>
      <c r="G85" s="30"/>
      <c r="H85" s="30"/>
      <c r="I85" s="137"/>
      <c r="J85" s="37"/>
      <c r="K85" s="37"/>
      <c r="L85" s="41"/>
    </row>
    <row r="86" s="1" customFormat="1" ht="12" customHeight="1">
      <c r="B86" s="36"/>
      <c r="C86" s="30" t="s">
        <v>95</v>
      </c>
      <c r="D86" s="37"/>
      <c r="E86" s="37"/>
      <c r="F86" s="37"/>
      <c r="G86" s="37"/>
      <c r="H86" s="37"/>
      <c r="I86" s="137"/>
      <c r="J86" s="37"/>
      <c r="K86" s="37"/>
      <c r="L86" s="41"/>
    </row>
    <row r="87" s="1" customFormat="1" ht="16.5" customHeight="1">
      <c r="B87" s="36"/>
      <c r="C87" s="37"/>
      <c r="D87" s="37"/>
      <c r="E87" s="69" t="str">
        <f>E9</f>
        <v>04 - Vedlejší rozpočtové náklady</v>
      </c>
      <c r="F87" s="37"/>
      <c r="G87" s="37"/>
      <c r="H87" s="37"/>
      <c r="I87" s="137"/>
      <c r="J87" s="37"/>
      <c r="K87" s="37"/>
      <c r="L87" s="41"/>
    </row>
    <row r="88" s="1" customFormat="1" ht="6.96" customHeight="1">
      <c r="B88" s="36"/>
      <c r="C88" s="37"/>
      <c r="D88" s="37"/>
      <c r="E88" s="37"/>
      <c r="F88" s="37"/>
      <c r="G88" s="37"/>
      <c r="H88" s="37"/>
      <c r="I88" s="137"/>
      <c r="J88" s="37"/>
      <c r="K88" s="37"/>
      <c r="L88" s="41"/>
    </row>
    <row r="89" s="1" customFormat="1" ht="12" customHeight="1">
      <c r="B89" s="36"/>
      <c r="C89" s="30" t="s">
        <v>20</v>
      </c>
      <c r="D89" s="37"/>
      <c r="E89" s="37"/>
      <c r="F89" s="25" t="str">
        <f>F12</f>
        <v>Komenského 384/40,Šternberk</v>
      </c>
      <c r="G89" s="37"/>
      <c r="H89" s="37"/>
      <c r="I89" s="140" t="s">
        <v>22</v>
      </c>
      <c r="J89" s="72" t="str">
        <f>IF(J12="","",J12)</f>
        <v>4. 4. 2019</v>
      </c>
      <c r="K89" s="37"/>
      <c r="L89" s="41"/>
    </row>
    <row r="90" s="1" customFormat="1" ht="6.96" customHeight="1">
      <c r="B90" s="36"/>
      <c r="C90" s="37"/>
      <c r="D90" s="37"/>
      <c r="E90" s="37"/>
      <c r="F90" s="37"/>
      <c r="G90" s="37"/>
      <c r="H90" s="37"/>
      <c r="I90" s="137"/>
      <c r="J90" s="37"/>
      <c r="K90" s="37"/>
      <c r="L90" s="41"/>
    </row>
    <row r="91" s="1" customFormat="1" ht="27.9" customHeight="1">
      <c r="B91" s="36"/>
      <c r="C91" s="30" t="s">
        <v>24</v>
      </c>
      <c r="D91" s="37"/>
      <c r="E91" s="37"/>
      <c r="F91" s="25" t="str">
        <f>E15</f>
        <v>Městský úřad Šternberk</v>
      </c>
      <c r="G91" s="37"/>
      <c r="H91" s="37"/>
      <c r="I91" s="140" t="s">
        <v>30</v>
      </c>
      <c r="J91" s="34" t="str">
        <f>E21</f>
        <v>ing.Miroslav Machalec</v>
      </c>
      <c r="K91" s="37"/>
      <c r="L91" s="41"/>
    </row>
    <row r="92" s="1" customFormat="1" ht="27.9" customHeight="1">
      <c r="B92" s="36"/>
      <c r="C92" s="30" t="s">
        <v>28</v>
      </c>
      <c r="D92" s="37"/>
      <c r="E92" s="37"/>
      <c r="F92" s="25" t="str">
        <f>IF(E18="","",E18)</f>
        <v>Vyplň údaj</v>
      </c>
      <c r="G92" s="37"/>
      <c r="H92" s="37"/>
      <c r="I92" s="140" t="s">
        <v>33</v>
      </c>
      <c r="J92" s="34" t="str">
        <f>E24</f>
        <v>ing.Miroslav Machalec</v>
      </c>
      <c r="K92" s="37"/>
      <c r="L92" s="41"/>
    </row>
    <row r="93" s="1" customFormat="1" ht="10.32" customHeight="1">
      <c r="B93" s="36"/>
      <c r="C93" s="37"/>
      <c r="D93" s="37"/>
      <c r="E93" s="37"/>
      <c r="F93" s="37"/>
      <c r="G93" s="37"/>
      <c r="H93" s="37"/>
      <c r="I93" s="137"/>
      <c r="J93" s="37"/>
      <c r="K93" s="37"/>
      <c r="L93" s="41"/>
    </row>
    <row r="94" s="1" customFormat="1" ht="29.28" customHeight="1">
      <c r="B94" s="36"/>
      <c r="C94" s="176" t="s">
        <v>98</v>
      </c>
      <c r="D94" s="177"/>
      <c r="E94" s="177"/>
      <c r="F94" s="177"/>
      <c r="G94" s="177"/>
      <c r="H94" s="177"/>
      <c r="I94" s="178"/>
      <c r="J94" s="179" t="s">
        <v>99</v>
      </c>
      <c r="K94" s="177"/>
      <c r="L94" s="41"/>
    </row>
    <row r="95" s="1" customFormat="1" ht="10.32" customHeight="1">
      <c r="B95" s="36"/>
      <c r="C95" s="37"/>
      <c r="D95" s="37"/>
      <c r="E95" s="37"/>
      <c r="F95" s="37"/>
      <c r="G95" s="37"/>
      <c r="H95" s="37"/>
      <c r="I95" s="137"/>
      <c r="J95" s="37"/>
      <c r="K95" s="37"/>
      <c r="L95" s="41"/>
    </row>
    <row r="96" s="1" customFormat="1" ht="22.8" customHeight="1">
      <c r="B96" s="36"/>
      <c r="C96" s="180" t="s">
        <v>100</v>
      </c>
      <c r="D96" s="37"/>
      <c r="E96" s="37"/>
      <c r="F96" s="37"/>
      <c r="G96" s="37"/>
      <c r="H96" s="37"/>
      <c r="I96" s="137"/>
      <c r="J96" s="103">
        <f>J121</f>
        <v>0</v>
      </c>
      <c r="K96" s="37"/>
      <c r="L96" s="41"/>
      <c r="AU96" s="15" t="s">
        <v>101</v>
      </c>
    </row>
    <row r="97" s="8" customFormat="1" ht="24.96" customHeight="1">
      <c r="B97" s="181"/>
      <c r="C97" s="182"/>
      <c r="D97" s="183" t="s">
        <v>635</v>
      </c>
      <c r="E97" s="184"/>
      <c r="F97" s="184"/>
      <c r="G97" s="184"/>
      <c r="H97" s="184"/>
      <c r="I97" s="185"/>
      <c r="J97" s="186">
        <f>J122</f>
        <v>0</v>
      </c>
      <c r="K97" s="182"/>
      <c r="L97" s="187"/>
    </row>
    <row r="98" s="9" customFormat="1" ht="19.92" customHeight="1">
      <c r="B98" s="188"/>
      <c r="C98" s="189"/>
      <c r="D98" s="190" t="s">
        <v>636</v>
      </c>
      <c r="E98" s="191"/>
      <c r="F98" s="191"/>
      <c r="G98" s="191"/>
      <c r="H98" s="191"/>
      <c r="I98" s="192"/>
      <c r="J98" s="193">
        <f>J123</f>
        <v>0</v>
      </c>
      <c r="K98" s="189"/>
      <c r="L98" s="194"/>
    </row>
    <row r="99" s="9" customFormat="1" ht="19.92" customHeight="1">
      <c r="B99" s="188"/>
      <c r="C99" s="189"/>
      <c r="D99" s="190" t="s">
        <v>637</v>
      </c>
      <c r="E99" s="191"/>
      <c r="F99" s="191"/>
      <c r="G99" s="191"/>
      <c r="H99" s="191"/>
      <c r="I99" s="192"/>
      <c r="J99" s="193">
        <f>J125</f>
        <v>0</v>
      </c>
      <c r="K99" s="189"/>
      <c r="L99" s="194"/>
    </row>
    <row r="100" s="9" customFormat="1" ht="19.92" customHeight="1">
      <c r="B100" s="188"/>
      <c r="C100" s="189"/>
      <c r="D100" s="190" t="s">
        <v>638</v>
      </c>
      <c r="E100" s="191"/>
      <c r="F100" s="191"/>
      <c r="G100" s="191"/>
      <c r="H100" s="191"/>
      <c r="I100" s="192"/>
      <c r="J100" s="193">
        <f>J127</f>
        <v>0</v>
      </c>
      <c r="K100" s="189"/>
      <c r="L100" s="194"/>
    </row>
    <row r="101" s="9" customFormat="1" ht="19.92" customHeight="1">
      <c r="B101" s="188"/>
      <c r="C101" s="189"/>
      <c r="D101" s="190" t="s">
        <v>639</v>
      </c>
      <c r="E101" s="191"/>
      <c r="F101" s="191"/>
      <c r="G101" s="191"/>
      <c r="H101" s="191"/>
      <c r="I101" s="192"/>
      <c r="J101" s="193">
        <f>J132</f>
        <v>0</v>
      </c>
      <c r="K101" s="189"/>
      <c r="L101" s="194"/>
    </row>
    <row r="102" s="1" customFormat="1" ht="21.84" customHeight="1">
      <c r="B102" s="36"/>
      <c r="C102" s="37"/>
      <c r="D102" s="37"/>
      <c r="E102" s="37"/>
      <c r="F102" s="37"/>
      <c r="G102" s="37"/>
      <c r="H102" s="37"/>
      <c r="I102" s="137"/>
      <c r="J102" s="37"/>
      <c r="K102" s="37"/>
      <c r="L102" s="41"/>
    </row>
    <row r="103" s="1" customFormat="1" ht="6.96" customHeight="1">
      <c r="B103" s="59"/>
      <c r="C103" s="60"/>
      <c r="D103" s="60"/>
      <c r="E103" s="60"/>
      <c r="F103" s="60"/>
      <c r="G103" s="60"/>
      <c r="H103" s="60"/>
      <c r="I103" s="171"/>
      <c r="J103" s="60"/>
      <c r="K103" s="60"/>
      <c r="L103" s="41"/>
    </row>
    <row r="107" s="1" customFormat="1" ht="6.96" customHeight="1">
      <c r="B107" s="61"/>
      <c r="C107" s="62"/>
      <c r="D107" s="62"/>
      <c r="E107" s="62"/>
      <c r="F107" s="62"/>
      <c r="G107" s="62"/>
      <c r="H107" s="62"/>
      <c r="I107" s="174"/>
      <c r="J107" s="62"/>
      <c r="K107" s="62"/>
      <c r="L107" s="41"/>
    </row>
    <row r="108" s="1" customFormat="1" ht="24.96" customHeight="1">
      <c r="B108" s="36"/>
      <c r="C108" s="21" t="s">
        <v>112</v>
      </c>
      <c r="D108" s="37"/>
      <c r="E108" s="37"/>
      <c r="F108" s="37"/>
      <c r="G108" s="37"/>
      <c r="H108" s="37"/>
      <c r="I108" s="137"/>
      <c r="J108" s="37"/>
      <c r="K108" s="37"/>
      <c r="L108" s="41"/>
    </row>
    <row r="109" s="1" customFormat="1" ht="6.96" customHeight="1">
      <c r="B109" s="36"/>
      <c r="C109" s="37"/>
      <c r="D109" s="37"/>
      <c r="E109" s="37"/>
      <c r="F109" s="37"/>
      <c r="G109" s="37"/>
      <c r="H109" s="37"/>
      <c r="I109" s="137"/>
      <c r="J109" s="37"/>
      <c r="K109" s="37"/>
      <c r="L109" s="41"/>
    </row>
    <row r="110" s="1" customFormat="1" ht="12" customHeight="1">
      <c r="B110" s="36"/>
      <c r="C110" s="30" t="s">
        <v>16</v>
      </c>
      <c r="D110" s="37"/>
      <c r="E110" s="37"/>
      <c r="F110" s="37"/>
      <c r="G110" s="37"/>
      <c r="H110" s="37"/>
      <c r="I110" s="137"/>
      <c r="J110" s="37"/>
      <c r="K110" s="37"/>
      <c r="L110" s="41"/>
    </row>
    <row r="111" s="1" customFormat="1" ht="16.5" customHeight="1">
      <c r="B111" s="36"/>
      <c r="C111" s="37"/>
      <c r="D111" s="37"/>
      <c r="E111" s="175" t="str">
        <f>E7</f>
        <v>Rekonstrukce kotelny v domě Komenského 384/40-Šternberk</v>
      </c>
      <c r="F111" s="30"/>
      <c r="G111" s="30"/>
      <c r="H111" s="30"/>
      <c r="I111" s="137"/>
      <c r="J111" s="37"/>
      <c r="K111" s="37"/>
      <c r="L111" s="41"/>
    </row>
    <row r="112" s="1" customFormat="1" ht="12" customHeight="1">
      <c r="B112" s="36"/>
      <c r="C112" s="30" t="s">
        <v>95</v>
      </c>
      <c r="D112" s="37"/>
      <c r="E112" s="37"/>
      <c r="F112" s="37"/>
      <c r="G112" s="37"/>
      <c r="H112" s="37"/>
      <c r="I112" s="137"/>
      <c r="J112" s="37"/>
      <c r="K112" s="37"/>
      <c r="L112" s="41"/>
    </row>
    <row r="113" s="1" customFormat="1" ht="16.5" customHeight="1">
      <c r="B113" s="36"/>
      <c r="C113" s="37"/>
      <c r="D113" s="37"/>
      <c r="E113" s="69" t="str">
        <f>E9</f>
        <v>04 - Vedlejší rozpočtové náklady</v>
      </c>
      <c r="F113" s="37"/>
      <c r="G113" s="37"/>
      <c r="H113" s="37"/>
      <c r="I113" s="137"/>
      <c r="J113" s="37"/>
      <c r="K113" s="37"/>
      <c r="L113" s="41"/>
    </row>
    <row r="114" s="1" customFormat="1" ht="6.96" customHeight="1">
      <c r="B114" s="36"/>
      <c r="C114" s="37"/>
      <c r="D114" s="37"/>
      <c r="E114" s="37"/>
      <c r="F114" s="37"/>
      <c r="G114" s="37"/>
      <c r="H114" s="37"/>
      <c r="I114" s="137"/>
      <c r="J114" s="37"/>
      <c r="K114" s="37"/>
      <c r="L114" s="41"/>
    </row>
    <row r="115" s="1" customFormat="1" ht="12" customHeight="1">
      <c r="B115" s="36"/>
      <c r="C115" s="30" t="s">
        <v>20</v>
      </c>
      <c r="D115" s="37"/>
      <c r="E115" s="37"/>
      <c r="F115" s="25" t="str">
        <f>F12</f>
        <v>Komenského 384/40,Šternberk</v>
      </c>
      <c r="G115" s="37"/>
      <c r="H115" s="37"/>
      <c r="I115" s="140" t="s">
        <v>22</v>
      </c>
      <c r="J115" s="72" t="str">
        <f>IF(J12="","",J12)</f>
        <v>4. 4. 2019</v>
      </c>
      <c r="K115" s="37"/>
      <c r="L115" s="41"/>
    </row>
    <row r="116" s="1" customFormat="1" ht="6.96" customHeight="1">
      <c r="B116" s="36"/>
      <c r="C116" s="37"/>
      <c r="D116" s="37"/>
      <c r="E116" s="37"/>
      <c r="F116" s="37"/>
      <c r="G116" s="37"/>
      <c r="H116" s="37"/>
      <c r="I116" s="137"/>
      <c r="J116" s="37"/>
      <c r="K116" s="37"/>
      <c r="L116" s="41"/>
    </row>
    <row r="117" s="1" customFormat="1" ht="27.9" customHeight="1">
      <c r="B117" s="36"/>
      <c r="C117" s="30" t="s">
        <v>24</v>
      </c>
      <c r="D117" s="37"/>
      <c r="E117" s="37"/>
      <c r="F117" s="25" t="str">
        <f>E15</f>
        <v>Městský úřad Šternberk</v>
      </c>
      <c r="G117" s="37"/>
      <c r="H117" s="37"/>
      <c r="I117" s="140" t="s">
        <v>30</v>
      </c>
      <c r="J117" s="34" t="str">
        <f>E21</f>
        <v>ing.Miroslav Machalec</v>
      </c>
      <c r="K117" s="37"/>
      <c r="L117" s="41"/>
    </row>
    <row r="118" s="1" customFormat="1" ht="27.9" customHeight="1">
      <c r="B118" s="36"/>
      <c r="C118" s="30" t="s">
        <v>28</v>
      </c>
      <c r="D118" s="37"/>
      <c r="E118" s="37"/>
      <c r="F118" s="25" t="str">
        <f>IF(E18="","",E18)</f>
        <v>Vyplň údaj</v>
      </c>
      <c r="G118" s="37"/>
      <c r="H118" s="37"/>
      <c r="I118" s="140" t="s">
        <v>33</v>
      </c>
      <c r="J118" s="34" t="str">
        <f>E24</f>
        <v>ing.Miroslav Machalec</v>
      </c>
      <c r="K118" s="37"/>
      <c r="L118" s="41"/>
    </row>
    <row r="119" s="1" customFormat="1" ht="10.32" customHeight="1">
      <c r="B119" s="36"/>
      <c r="C119" s="37"/>
      <c r="D119" s="37"/>
      <c r="E119" s="37"/>
      <c r="F119" s="37"/>
      <c r="G119" s="37"/>
      <c r="H119" s="37"/>
      <c r="I119" s="137"/>
      <c r="J119" s="37"/>
      <c r="K119" s="37"/>
      <c r="L119" s="41"/>
    </row>
    <row r="120" s="10" customFormat="1" ht="29.28" customHeight="1">
      <c r="B120" s="195"/>
      <c r="C120" s="196" t="s">
        <v>113</v>
      </c>
      <c r="D120" s="197" t="s">
        <v>60</v>
      </c>
      <c r="E120" s="197" t="s">
        <v>56</v>
      </c>
      <c r="F120" s="197" t="s">
        <v>57</v>
      </c>
      <c r="G120" s="197" t="s">
        <v>114</v>
      </c>
      <c r="H120" s="197" t="s">
        <v>115</v>
      </c>
      <c r="I120" s="198" t="s">
        <v>116</v>
      </c>
      <c r="J120" s="199" t="s">
        <v>99</v>
      </c>
      <c r="K120" s="200" t="s">
        <v>117</v>
      </c>
      <c r="L120" s="201"/>
      <c r="M120" s="93" t="s">
        <v>1</v>
      </c>
      <c r="N120" s="94" t="s">
        <v>39</v>
      </c>
      <c r="O120" s="94" t="s">
        <v>118</v>
      </c>
      <c r="P120" s="94" t="s">
        <v>119</v>
      </c>
      <c r="Q120" s="94" t="s">
        <v>120</v>
      </c>
      <c r="R120" s="94" t="s">
        <v>121</v>
      </c>
      <c r="S120" s="94" t="s">
        <v>122</v>
      </c>
      <c r="T120" s="95" t="s">
        <v>123</v>
      </c>
    </row>
    <row r="121" s="1" customFormat="1" ht="22.8" customHeight="1">
      <c r="B121" s="36"/>
      <c r="C121" s="100" t="s">
        <v>124</v>
      </c>
      <c r="D121" s="37"/>
      <c r="E121" s="37"/>
      <c r="F121" s="37"/>
      <c r="G121" s="37"/>
      <c r="H121" s="37"/>
      <c r="I121" s="137"/>
      <c r="J121" s="202">
        <f>BK121</f>
        <v>0</v>
      </c>
      <c r="K121" s="37"/>
      <c r="L121" s="41"/>
      <c r="M121" s="96"/>
      <c r="N121" s="97"/>
      <c r="O121" s="97"/>
      <c r="P121" s="203">
        <f>P122</f>
        <v>0</v>
      </c>
      <c r="Q121" s="97"/>
      <c r="R121" s="203">
        <f>R122</f>
        <v>0</v>
      </c>
      <c r="S121" s="97"/>
      <c r="T121" s="204">
        <f>T122</f>
        <v>0</v>
      </c>
      <c r="AT121" s="15" t="s">
        <v>74</v>
      </c>
      <c r="AU121" s="15" t="s">
        <v>101</v>
      </c>
      <c r="BK121" s="205">
        <f>BK122</f>
        <v>0</v>
      </c>
    </row>
    <row r="122" s="11" customFormat="1" ht="25.92" customHeight="1">
      <c r="B122" s="206"/>
      <c r="C122" s="207"/>
      <c r="D122" s="208" t="s">
        <v>74</v>
      </c>
      <c r="E122" s="209" t="s">
        <v>640</v>
      </c>
      <c r="F122" s="209" t="s">
        <v>92</v>
      </c>
      <c r="G122" s="207"/>
      <c r="H122" s="207"/>
      <c r="I122" s="210"/>
      <c r="J122" s="211">
        <f>BK122</f>
        <v>0</v>
      </c>
      <c r="K122" s="207"/>
      <c r="L122" s="212"/>
      <c r="M122" s="213"/>
      <c r="N122" s="214"/>
      <c r="O122" s="214"/>
      <c r="P122" s="215">
        <f>P123+P125+P127+P132</f>
        <v>0</v>
      </c>
      <c r="Q122" s="214"/>
      <c r="R122" s="215">
        <f>R123+R125+R127+R132</f>
        <v>0</v>
      </c>
      <c r="S122" s="214"/>
      <c r="T122" s="216">
        <f>T123+T125+T127+T132</f>
        <v>0</v>
      </c>
      <c r="AR122" s="217" t="s">
        <v>150</v>
      </c>
      <c r="AT122" s="218" t="s">
        <v>74</v>
      </c>
      <c r="AU122" s="218" t="s">
        <v>75</v>
      </c>
      <c r="AY122" s="217" t="s">
        <v>127</v>
      </c>
      <c r="BK122" s="219">
        <f>BK123+BK125+BK127+BK132</f>
        <v>0</v>
      </c>
    </row>
    <row r="123" s="11" customFormat="1" ht="22.8" customHeight="1">
      <c r="B123" s="206"/>
      <c r="C123" s="207"/>
      <c r="D123" s="208" t="s">
        <v>74</v>
      </c>
      <c r="E123" s="220" t="s">
        <v>641</v>
      </c>
      <c r="F123" s="220" t="s">
        <v>642</v>
      </c>
      <c r="G123" s="207"/>
      <c r="H123" s="207"/>
      <c r="I123" s="210"/>
      <c r="J123" s="221">
        <f>BK123</f>
        <v>0</v>
      </c>
      <c r="K123" s="207"/>
      <c r="L123" s="212"/>
      <c r="M123" s="213"/>
      <c r="N123" s="214"/>
      <c r="O123" s="214"/>
      <c r="P123" s="215">
        <f>P124</f>
        <v>0</v>
      </c>
      <c r="Q123" s="214"/>
      <c r="R123" s="215">
        <f>R124</f>
        <v>0</v>
      </c>
      <c r="S123" s="214"/>
      <c r="T123" s="216">
        <f>T124</f>
        <v>0</v>
      </c>
      <c r="AR123" s="217" t="s">
        <v>150</v>
      </c>
      <c r="AT123" s="218" t="s">
        <v>74</v>
      </c>
      <c r="AU123" s="218" t="s">
        <v>83</v>
      </c>
      <c r="AY123" s="217" t="s">
        <v>127</v>
      </c>
      <c r="BK123" s="219">
        <f>BK124</f>
        <v>0</v>
      </c>
    </row>
    <row r="124" s="1" customFormat="1" ht="16.5" customHeight="1">
      <c r="B124" s="36"/>
      <c r="C124" s="222" t="s">
        <v>83</v>
      </c>
      <c r="D124" s="222" t="s">
        <v>130</v>
      </c>
      <c r="E124" s="223" t="s">
        <v>643</v>
      </c>
      <c r="F124" s="224" t="s">
        <v>642</v>
      </c>
      <c r="G124" s="225" t="s">
        <v>298</v>
      </c>
      <c r="H124" s="226">
        <v>1</v>
      </c>
      <c r="I124" s="227"/>
      <c r="J124" s="228">
        <f>ROUND(I124*H124,2)</f>
        <v>0</v>
      </c>
      <c r="K124" s="224" t="s">
        <v>134</v>
      </c>
      <c r="L124" s="41"/>
      <c r="M124" s="229" t="s">
        <v>1</v>
      </c>
      <c r="N124" s="230" t="s">
        <v>41</v>
      </c>
      <c r="O124" s="84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AR124" s="233" t="s">
        <v>644</v>
      </c>
      <c r="AT124" s="233" t="s">
        <v>130</v>
      </c>
      <c r="AU124" s="233" t="s">
        <v>136</v>
      </c>
      <c r="AY124" s="15" t="s">
        <v>127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5" t="s">
        <v>136</v>
      </c>
      <c r="BK124" s="234">
        <f>ROUND(I124*H124,2)</f>
        <v>0</v>
      </c>
      <c r="BL124" s="15" t="s">
        <v>644</v>
      </c>
      <c r="BM124" s="233" t="s">
        <v>645</v>
      </c>
    </row>
    <row r="125" s="11" customFormat="1" ht="22.8" customHeight="1">
      <c r="B125" s="206"/>
      <c r="C125" s="207"/>
      <c r="D125" s="208" t="s">
        <v>74</v>
      </c>
      <c r="E125" s="220" t="s">
        <v>646</v>
      </c>
      <c r="F125" s="220" t="s">
        <v>647</v>
      </c>
      <c r="G125" s="207"/>
      <c r="H125" s="207"/>
      <c r="I125" s="210"/>
      <c r="J125" s="221">
        <f>BK125</f>
        <v>0</v>
      </c>
      <c r="K125" s="207"/>
      <c r="L125" s="212"/>
      <c r="M125" s="213"/>
      <c r="N125" s="214"/>
      <c r="O125" s="214"/>
      <c r="P125" s="215">
        <f>P126</f>
        <v>0</v>
      </c>
      <c r="Q125" s="214"/>
      <c r="R125" s="215">
        <f>R126</f>
        <v>0</v>
      </c>
      <c r="S125" s="214"/>
      <c r="T125" s="216">
        <f>T126</f>
        <v>0</v>
      </c>
      <c r="AR125" s="217" t="s">
        <v>150</v>
      </c>
      <c r="AT125" s="218" t="s">
        <v>74</v>
      </c>
      <c r="AU125" s="218" t="s">
        <v>83</v>
      </c>
      <c r="AY125" s="217" t="s">
        <v>127</v>
      </c>
      <c r="BK125" s="219">
        <f>BK126</f>
        <v>0</v>
      </c>
    </row>
    <row r="126" s="1" customFormat="1" ht="16.5" customHeight="1">
      <c r="B126" s="36"/>
      <c r="C126" s="222" t="s">
        <v>136</v>
      </c>
      <c r="D126" s="222" t="s">
        <v>130</v>
      </c>
      <c r="E126" s="223" t="s">
        <v>648</v>
      </c>
      <c r="F126" s="224" t="s">
        <v>649</v>
      </c>
      <c r="G126" s="225" t="s">
        <v>298</v>
      </c>
      <c r="H126" s="226">
        <v>1</v>
      </c>
      <c r="I126" s="227"/>
      <c r="J126" s="228">
        <f>ROUND(I126*H126,2)</f>
        <v>0</v>
      </c>
      <c r="K126" s="224" t="s">
        <v>134</v>
      </c>
      <c r="L126" s="41"/>
      <c r="M126" s="229" t="s">
        <v>1</v>
      </c>
      <c r="N126" s="230" t="s">
        <v>41</v>
      </c>
      <c r="O126" s="84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AR126" s="233" t="s">
        <v>644</v>
      </c>
      <c r="AT126" s="233" t="s">
        <v>130</v>
      </c>
      <c r="AU126" s="233" t="s">
        <v>136</v>
      </c>
      <c r="AY126" s="15" t="s">
        <v>127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5" t="s">
        <v>136</v>
      </c>
      <c r="BK126" s="234">
        <f>ROUND(I126*H126,2)</f>
        <v>0</v>
      </c>
      <c r="BL126" s="15" t="s">
        <v>644</v>
      </c>
      <c r="BM126" s="233" t="s">
        <v>650</v>
      </c>
    </row>
    <row r="127" s="11" customFormat="1" ht="22.8" customHeight="1">
      <c r="B127" s="206"/>
      <c r="C127" s="207"/>
      <c r="D127" s="208" t="s">
        <v>74</v>
      </c>
      <c r="E127" s="220" t="s">
        <v>651</v>
      </c>
      <c r="F127" s="220" t="s">
        <v>652</v>
      </c>
      <c r="G127" s="207"/>
      <c r="H127" s="207"/>
      <c r="I127" s="210"/>
      <c r="J127" s="221">
        <f>BK127</f>
        <v>0</v>
      </c>
      <c r="K127" s="207"/>
      <c r="L127" s="212"/>
      <c r="M127" s="213"/>
      <c r="N127" s="214"/>
      <c r="O127" s="214"/>
      <c r="P127" s="215">
        <f>SUM(P128:P131)</f>
        <v>0</v>
      </c>
      <c r="Q127" s="214"/>
      <c r="R127" s="215">
        <f>SUM(R128:R131)</f>
        <v>0</v>
      </c>
      <c r="S127" s="214"/>
      <c r="T127" s="216">
        <f>SUM(T128:T131)</f>
        <v>0</v>
      </c>
      <c r="AR127" s="217" t="s">
        <v>150</v>
      </c>
      <c r="AT127" s="218" t="s">
        <v>74</v>
      </c>
      <c r="AU127" s="218" t="s">
        <v>83</v>
      </c>
      <c r="AY127" s="217" t="s">
        <v>127</v>
      </c>
      <c r="BK127" s="219">
        <f>SUM(BK128:BK131)</f>
        <v>0</v>
      </c>
    </row>
    <row r="128" s="1" customFormat="1" ht="16.5" customHeight="1">
      <c r="B128" s="36"/>
      <c r="C128" s="222" t="s">
        <v>128</v>
      </c>
      <c r="D128" s="222" t="s">
        <v>130</v>
      </c>
      <c r="E128" s="223" t="s">
        <v>653</v>
      </c>
      <c r="F128" s="224" t="s">
        <v>654</v>
      </c>
      <c r="G128" s="225" t="s">
        <v>298</v>
      </c>
      <c r="H128" s="226">
        <v>1</v>
      </c>
      <c r="I128" s="227"/>
      <c r="J128" s="228">
        <f>ROUND(I128*H128,2)</f>
        <v>0</v>
      </c>
      <c r="K128" s="224" t="s">
        <v>134</v>
      </c>
      <c r="L128" s="41"/>
      <c r="M128" s="229" t="s">
        <v>1</v>
      </c>
      <c r="N128" s="230" t="s">
        <v>41</v>
      </c>
      <c r="O128" s="84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AR128" s="233" t="s">
        <v>644</v>
      </c>
      <c r="AT128" s="233" t="s">
        <v>130</v>
      </c>
      <c r="AU128" s="233" t="s">
        <v>136</v>
      </c>
      <c r="AY128" s="15" t="s">
        <v>127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5" t="s">
        <v>136</v>
      </c>
      <c r="BK128" s="234">
        <f>ROUND(I128*H128,2)</f>
        <v>0</v>
      </c>
      <c r="BL128" s="15" t="s">
        <v>644</v>
      </c>
      <c r="BM128" s="233" t="s">
        <v>655</v>
      </c>
    </row>
    <row r="129" s="1" customFormat="1" ht="16.5" customHeight="1">
      <c r="B129" s="36"/>
      <c r="C129" s="222" t="s">
        <v>135</v>
      </c>
      <c r="D129" s="222" t="s">
        <v>130</v>
      </c>
      <c r="E129" s="223" t="s">
        <v>656</v>
      </c>
      <c r="F129" s="224" t="s">
        <v>657</v>
      </c>
      <c r="G129" s="225" t="s">
        <v>298</v>
      </c>
      <c r="H129" s="226">
        <v>1</v>
      </c>
      <c r="I129" s="227"/>
      <c r="J129" s="228">
        <f>ROUND(I129*H129,2)</f>
        <v>0</v>
      </c>
      <c r="K129" s="224" t="s">
        <v>134</v>
      </c>
      <c r="L129" s="41"/>
      <c r="M129" s="229" t="s">
        <v>1</v>
      </c>
      <c r="N129" s="230" t="s">
        <v>41</v>
      </c>
      <c r="O129" s="84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AR129" s="233" t="s">
        <v>644</v>
      </c>
      <c r="AT129" s="233" t="s">
        <v>130</v>
      </c>
      <c r="AU129" s="233" t="s">
        <v>136</v>
      </c>
      <c r="AY129" s="15" t="s">
        <v>127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5" t="s">
        <v>136</v>
      </c>
      <c r="BK129" s="234">
        <f>ROUND(I129*H129,2)</f>
        <v>0</v>
      </c>
      <c r="BL129" s="15" t="s">
        <v>644</v>
      </c>
      <c r="BM129" s="233" t="s">
        <v>658</v>
      </c>
    </row>
    <row r="130" s="1" customFormat="1" ht="16.5" customHeight="1">
      <c r="B130" s="36"/>
      <c r="C130" s="222" t="s">
        <v>150</v>
      </c>
      <c r="D130" s="222" t="s">
        <v>130</v>
      </c>
      <c r="E130" s="223" t="s">
        <v>659</v>
      </c>
      <c r="F130" s="224" t="s">
        <v>660</v>
      </c>
      <c r="G130" s="225" t="s">
        <v>298</v>
      </c>
      <c r="H130" s="226">
        <v>1</v>
      </c>
      <c r="I130" s="227"/>
      <c r="J130" s="228">
        <f>ROUND(I130*H130,2)</f>
        <v>0</v>
      </c>
      <c r="K130" s="224" t="s">
        <v>134</v>
      </c>
      <c r="L130" s="41"/>
      <c r="M130" s="229" t="s">
        <v>1</v>
      </c>
      <c r="N130" s="230" t="s">
        <v>41</v>
      </c>
      <c r="O130" s="84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AR130" s="233" t="s">
        <v>644</v>
      </c>
      <c r="AT130" s="233" t="s">
        <v>130</v>
      </c>
      <c r="AU130" s="233" t="s">
        <v>136</v>
      </c>
      <c r="AY130" s="15" t="s">
        <v>127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5" t="s">
        <v>136</v>
      </c>
      <c r="BK130" s="234">
        <f>ROUND(I130*H130,2)</f>
        <v>0</v>
      </c>
      <c r="BL130" s="15" t="s">
        <v>644</v>
      </c>
      <c r="BM130" s="233" t="s">
        <v>661</v>
      </c>
    </row>
    <row r="131" s="1" customFormat="1" ht="16.5" customHeight="1">
      <c r="B131" s="36"/>
      <c r="C131" s="222" t="s">
        <v>141</v>
      </c>
      <c r="D131" s="222" t="s">
        <v>130</v>
      </c>
      <c r="E131" s="223" t="s">
        <v>662</v>
      </c>
      <c r="F131" s="224" t="s">
        <v>663</v>
      </c>
      <c r="G131" s="225" t="s">
        <v>298</v>
      </c>
      <c r="H131" s="226">
        <v>1</v>
      </c>
      <c r="I131" s="227"/>
      <c r="J131" s="228">
        <f>ROUND(I131*H131,2)</f>
        <v>0</v>
      </c>
      <c r="K131" s="224" t="s">
        <v>134</v>
      </c>
      <c r="L131" s="41"/>
      <c r="M131" s="229" t="s">
        <v>1</v>
      </c>
      <c r="N131" s="230" t="s">
        <v>41</v>
      </c>
      <c r="O131" s="84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AR131" s="233" t="s">
        <v>644</v>
      </c>
      <c r="AT131" s="233" t="s">
        <v>130</v>
      </c>
      <c r="AU131" s="233" t="s">
        <v>136</v>
      </c>
      <c r="AY131" s="15" t="s">
        <v>127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5" t="s">
        <v>136</v>
      </c>
      <c r="BK131" s="234">
        <f>ROUND(I131*H131,2)</f>
        <v>0</v>
      </c>
      <c r="BL131" s="15" t="s">
        <v>644</v>
      </c>
      <c r="BM131" s="233" t="s">
        <v>664</v>
      </c>
    </row>
    <row r="132" s="11" customFormat="1" ht="22.8" customHeight="1">
      <c r="B132" s="206"/>
      <c r="C132" s="207"/>
      <c r="D132" s="208" t="s">
        <v>74</v>
      </c>
      <c r="E132" s="220" t="s">
        <v>665</v>
      </c>
      <c r="F132" s="220" t="s">
        <v>666</v>
      </c>
      <c r="G132" s="207"/>
      <c r="H132" s="207"/>
      <c r="I132" s="210"/>
      <c r="J132" s="221">
        <f>BK132</f>
        <v>0</v>
      </c>
      <c r="K132" s="207"/>
      <c r="L132" s="212"/>
      <c r="M132" s="213"/>
      <c r="N132" s="214"/>
      <c r="O132" s="214"/>
      <c r="P132" s="215">
        <f>P133</f>
        <v>0</v>
      </c>
      <c r="Q132" s="214"/>
      <c r="R132" s="215">
        <f>R133</f>
        <v>0</v>
      </c>
      <c r="S132" s="214"/>
      <c r="T132" s="216">
        <f>T133</f>
        <v>0</v>
      </c>
      <c r="AR132" s="217" t="s">
        <v>150</v>
      </c>
      <c r="AT132" s="218" t="s">
        <v>74</v>
      </c>
      <c r="AU132" s="218" t="s">
        <v>83</v>
      </c>
      <c r="AY132" s="217" t="s">
        <v>127</v>
      </c>
      <c r="BK132" s="219">
        <f>BK133</f>
        <v>0</v>
      </c>
    </row>
    <row r="133" s="1" customFormat="1" ht="16.5" customHeight="1">
      <c r="B133" s="36"/>
      <c r="C133" s="222" t="s">
        <v>161</v>
      </c>
      <c r="D133" s="222" t="s">
        <v>130</v>
      </c>
      <c r="E133" s="223" t="s">
        <v>667</v>
      </c>
      <c r="F133" s="224" t="s">
        <v>666</v>
      </c>
      <c r="G133" s="225" t="s">
        <v>298</v>
      </c>
      <c r="H133" s="226">
        <v>1</v>
      </c>
      <c r="I133" s="227"/>
      <c r="J133" s="228">
        <f>ROUND(I133*H133,2)</f>
        <v>0</v>
      </c>
      <c r="K133" s="224" t="s">
        <v>134</v>
      </c>
      <c r="L133" s="41"/>
      <c r="M133" s="275" t="s">
        <v>1</v>
      </c>
      <c r="N133" s="276" t="s">
        <v>41</v>
      </c>
      <c r="O133" s="272"/>
      <c r="P133" s="273">
        <f>O133*H133</f>
        <v>0</v>
      </c>
      <c r="Q133" s="273">
        <v>0</v>
      </c>
      <c r="R133" s="273">
        <f>Q133*H133</f>
        <v>0</v>
      </c>
      <c r="S133" s="273">
        <v>0</v>
      </c>
      <c r="T133" s="274">
        <f>S133*H133</f>
        <v>0</v>
      </c>
      <c r="AR133" s="233" t="s">
        <v>644</v>
      </c>
      <c r="AT133" s="233" t="s">
        <v>130</v>
      </c>
      <c r="AU133" s="233" t="s">
        <v>136</v>
      </c>
      <c r="AY133" s="15" t="s">
        <v>127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5" t="s">
        <v>136</v>
      </c>
      <c r="BK133" s="234">
        <f>ROUND(I133*H133,2)</f>
        <v>0</v>
      </c>
      <c r="BL133" s="15" t="s">
        <v>644</v>
      </c>
      <c r="BM133" s="233" t="s">
        <v>668</v>
      </c>
    </row>
    <row r="134" s="1" customFormat="1" ht="6.96" customHeight="1">
      <c r="B134" s="59"/>
      <c r="C134" s="60"/>
      <c r="D134" s="60"/>
      <c r="E134" s="60"/>
      <c r="F134" s="60"/>
      <c r="G134" s="60"/>
      <c r="H134" s="60"/>
      <c r="I134" s="171"/>
      <c r="J134" s="60"/>
      <c r="K134" s="60"/>
      <c r="L134" s="41"/>
    </row>
  </sheetData>
  <sheetProtection sheet="1" autoFilter="0" formatColumns="0" formatRows="0" objects="1" scenarios="1" spinCount="100000" saltValue="d4IxkuRnYJCrS6I6yXV8jOxP7QbTYi3wB0gei39Zgr+JWyhgrlSi9UWe5ofZwsWJ0uS60ISd05NoFhJ7m15OFg==" hashValue="HJQxiUPO3wnI4D6pQ/0WxkIbiIXqQglfDRbaAHlpqG1SfRGXHFMsX4F1PkKm6RjCTG5olsotqJip2l4Sxj8LsQ==" algorithmName="SHA-512" password="CC35"/>
  <autoFilter ref="C120:K133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Palčo Jiří</dc:creator>
  <cp:lastModifiedBy>Palčo Jiří</cp:lastModifiedBy>
  <dcterms:created xsi:type="dcterms:W3CDTF">2019-04-08T11:15:15Z</dcterms:created>
  <dcterms:modified xsi:type="dcterms:W3CDTF">2019-04-08T11:15:19Z</dcterms:modified>
</cp:coreProperties>
</file>